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240" yWindow="240" windowWidth="43980" windowHeight="215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8" i="1" l="1"/>
  <c r="U11" i="1"/>
  <c r="V11" i="1"/>
  <c r="V13" i="1"/>
  <c r="B21" i="1"/>
  <c r="R8" i="1"/>
  <c r="R13" i="1"/>
  <c r="B20" i="1"/>
  <c r="S8" i="1"/>
  <c r="S13" i="1"/>
  <c r="W11" i="1"/>
  <c r="X11" i="1"/>
  <c r="W8" i="1"/>
  <c r="X8" i="1"/>
  <c r="L11" i="1"/>
  <c r="X13" i="1"/>
  <c r="H11" i="1"/>
  <c r="J11" i="1"/>
  <c r="J13" i="1"/>
  <c r="N11" i="1"/>
  <c r="N13" i="1"/>
  <c r="F11" i="1"/>
  <c r="B14" i="1"/>
  <c r="B16" i="1"/>
  <c r="B18" i="1"/>
</calcChain>
</file>

<file path=xl/sharedStrings.xml><?xml version="1.0" encoding="utf-8"?>
<sst xmlns="http://schemas.openxmlformats.org/spreadsheetml/2006/main" count="41" uniqueCount="33">
  <si>
    <t>PD Cable fabrication</t>
  </si>
  <si>
    <t>No. req'd</t>
  </si>
  <si>
    <t>Near Connector</t>
  </si>
  <si>
    <t>Far Connector</t>
  </si>
  <si>
    <t>Hirose LF 10WBP-12S</t>
  </si>
  <si>
    <t>Cable type</t>
  </si>
  <si>
    <t>Superior-Essex 6S-220-2P</t>
  </si>
  <si>
    <t>Per APA</t>
  </si>
  <si>
    <t>Total APAs</t>
  </si>
  <si>
    <t>Flange - FE Electronics Cable</t>
  </si>
  <si>
    <t>Sentinal 111S08080091H34</t>
  </si>
  <si>
    <t>Length (m)</t>
  </si>
  <si>
    <t>Total Length</t>
  </si>
  <si>
    <t>Total cable length</t>
  </si>
  <si>
    <t>Price/each</t>
  </si>
  <si>
    <t>Number</t>
  </si>
  <si>
    <t>Number/TOT</t>
  </si>
  <si>
    <t>Price/TOT</t>
  </si>
  <si>
    <t>Price/meter</t>
  </si>
  <si>
    <t>Total cable price</t>
  </si>
  <si>
    <t>Labor</t>
  </si>
  <si>
    <t>EDIA</t>
  </si>
  <si>
    <t>Technician</t>
  </si>
  <si>
    <t>Total</t>
  </si>
  <si>
    <t>EDIA (Cable System Design)</t>
  </si>
  <si>
    <t>Labor Rates</t>
  </si>
  <si>
    <t>Engineering/Design</t>
  </si>
  <si>
    <t>Hrs/unit</t>
  </si>
  <si>
    <t>Cost</t>
  </si>
  <si>
    <t>Total hours</t>
  </si>
  <si>
    <t>TOTAL EDIA Hours</t>
  </si>
  <si>
    <t>Total Technician hours</t>
  </si>
  <si>
    <t>Total Materials (2018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</si>
</sst>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workbookViewId="0">
      <selection activeCell="K11" sqref="K11"/>
    </sheetView>
  </sheetViews>
  <sheetFormatPr baseColWidth="10" defaultRowHeight="15" x14ac:dyDescent="0"/>
  <cols>
    <col min="1" max="1" width="31.1640625" customWidth="1"/>
    <col min="2" max="2" width="14.6640625" style="6" customWidth="1"/>
    <col min="3" max="3" width="12.83203125" style="6" customWidth="1"/>
    <col min="4" max="4" width="23.83203125" style="2" customWidth="1"/>
    <col min="5" max="6" width="10.83203125" style="2"/>
    <col min="7" max="7" width="20.83203125" style="2" customWidth="1"/>
    <col min="8" max="9" width="12.6640625" style="2" customWidth="1"/>
    <col min="10" max="10" width="12.5" style="2" customWidth="1"/>
    <col min="11" max="11" width="23.33203125" style="2" customWidth="1"/>
    <col min="12" max="12" width="12.83203125" style="2" customWidth="1"/>
  </cols>
  <sheetData>
    <row r="1" spans="1:24">
      <c r="A1" t="s">
        <v>25</v>
      </c>
    </row>
    <row r="2" spans="1:24">
      <c r="A2" t="s">
        <v>26</v>
      </c>
      <c r="B2" s="6">
        <v>85</v>
      </c>
    </row>
    <row r="3" spans="1:24">
      <c r="A3" t="s">
        <v>22</v>
      </c>
      <c r="B3" s="6">
        <v>18</v>
      </c>
    </row>
    <row r="5" spans="1:24">
      <c r="A5" s="1" t="s">
        <v>0</v>
      </c>
      <c r="B5" s="8" t="s">
        <v>1</v>
      </c>
      <c r="C5" s="9"/>
      <c r="D5" s="5" t="s">
        <v>5</v>
      </c>
      <c r="E5" s="5" t="s">
        <v>11</v>
      </c>
      <c r="F5" s="5" t="s">
        <v>12</v>
      </c>
      <c r="G5" s="5" t="s">
        <v>2</v>
      </c>
      <c r="H5" s="5" t="s">
        <v>16</v>
      </c>
      <c r="I5" s="5" t="s">
        <v>14</v>
      </c>
      <c r="J5" s="5" t="s">
        <v>17</v>
      </c>
      <c r="K5" s="5" t="s">
        <v>3</v>
      </c>
      <c r="L5" s="5" t="s">
        <v>16</v>
      </c>
      <c r="M5" s="5" t="s">
        <v>14</v>
      </c>
      <c r="N5" s="5" t="s">
        <v>17</v>
      </c>
      <c r="P5" s="10" t="s">
        <v>20</v>
      </c>
      <c r="Q5" s="11"/>
      <c r="R5" s="11"/>
      <c r="S5" s="11"/>
      <c r="T5" s="11"/>
      <c r="U5" s="11"/>
      <c r="V5" s="11"/>
      <c r="W5" s="11"/>
    </row>
    <row r="6" spans="1:24">
      <c r="B6" s="6" t="s">
        <v>7</v>
      </c>
      <c r="C6" s="6" t="s">
        <v>8</v>
      </c>
      <c r="P6" s="11" t="s">
        <v>21</v>
      </c>
      <c r="Q6" s="11"/>
      <c r="R6" s="11"/>
      <c r="S6" s="11"/>
      <c r="T6" s="11" t="s">
        <v>22</v>
      </c>
      <c r="U6" s="11"/>
      <c r="V6" s="11"/>
      <c r="W6" s="11"/>
      <c r="X6" t="s">
        <v>23</v>
      </c>
    </row>
    <row r="7" spans="1:24">
      <c r="P7" s="3" t="s">
        <v>27</v>
      </c>
      <c r="Q7" s="3" t="s">
        <v>15</v>
      </c>
      <c r="R7" s="3" t="s">
        <v>29</v>
      </c>
      <c r="S7" s="3" t="s">
        <v>28</v>
      </c>
      <c r="T7" s="3" t="s">
        <v>27</v>
      </c>
      <c r="U7" s="3" t="s">
        <v>15</v>
      </c>
      <c r="V7" s="3" t="s">
        <v>29</v>
      </c>
      <c r="W7" s="3" t="s">
        <v>28</v>
      </c>
    </row>
    <row r="8" spans="1:24">
      <c r="A8" t="s">
        <v>24</v>
      </c>
      <c r="P8">
        <v>80</v>
      </c>
      <c r="Q8">
        <v>1</v>
      </c>
      <c r="R8">
        <f>P8*Q8</f>
        <v>80</v>
      </c>
      <c r="S8">
        <f>P8*Q8*B2</f>
        <v>6800</v>
      </c>
      <c r="T8">
        <v>80</v>
      </c>
      <c r="U8">
        <v>1</v>
      </c>
      <c r="V8">
        <f>T8*U8</f>
        <v>80</v>
      </c>
      <c r="W8">
        <f>T8*U8*B3</f>
        <v>1440</v>
      </c>
      <c r="X8">
        <f>S8+W8</f>
        <v>8240</v>
      </c>
    </row>
    <row r="11" spans="1:24">
      <c r="A11" s="1" t="s">
        <v>9</v>
      </c>
      <c r="B11" s="6">
        <v>10</v>
      </c>
      <c r="C11" s="6">
        <v>150</v>
      </c>
      <c r="D11" s="2" t="s">
        <v>6</v>
      </c>
      <c r="E11" s="2">
        <v>5</v>
      </c>
      <c r="F11" s="2">
        <f t="shared" ref="F11" si="0">B11*C11*E11</f>
        <v>7500</v>
      </c>
      <c r="G11" s="2" t="s">
        <v>4</v>
      </c>
      <c r="H11" s="2">
        <f t="shared" ref="H11" si="1">B11*C11</f>
        <v>1500</v>
      </c>
      <c r="I11" s="2">
        <v>16.079999999999998</v>
      </c>
      <c r="J11" s="2">
        <f t="shared" ref="J11" si="2">H11*I11</f>
        <v>24119.999999999996</v>
      </c>
      <c r="K11" s="2" t="s">
        <v>10</v>
      </c>
      <c r="L11" s="2">
        <f t="shared" ref="L11" si="3">B11*C11</f>
        <v>1500</v>
      </c>
      <c r="M11">
        <v>4.12</v>
      </c>
      <c r="N11">
        <f t="shared" ref="N11" si="4">L11*M11</f>
        <v>6180</v>
      </c>
      <c r="T11">
        <v>0.75</v>
      </c>
      <c r="U11">
        <f>B11*C11</f>
        <v>1500</v>
      </c>
      <c r="V11">
        <f t="shared" ref="V11" si="5">T11*U11</f>
        <v>1125</v>
      </c>
      <c r="W11">
        <f>T11*U11*$B$3</f>
        <v>20250</v>
      </c>
      <c r="X11">
        <f>W11+S11</f>
        <v>20250</v>
      </c>
    </row>
    <row r="13" spans="1:24">
      <c r="J13" s="2">
        <f>SUM(J10:J11)</f>
        <v>24119.999999999996</v>
      </c>
      <c r="N13">
        <f>SUM(N10:N11)</f>
        <v>6180</v>
      </c>
      <c r="R13">
        <f>SUM(R8:R12)</f>
        <v>80</v>
      </c>
      <c r="S13">
        <f>SUM(S8:S12)</f>
        <v>6800</v>
      </c>
      <c r="V13">
        <f>SUM(V8:V11)</f>
        <v>1205</v>
      </c>
      <c r="X13">
        <f>SUM(X8:X11)</f>
        <v>28490</v>
      </c>
    </row>
    <row r="14" spans="1:24">
      <c r="A14" t="s">
        <v>13</v>
      </c>
      <c r="B14" s="6">
        <f>SUM(F10:F11)</f>
        <v>7500</v>
      </c>
    </row>
    <row r="15" spans="1:24">
      <c r="A15" t="s">
        <v>18</v>
      </c>
      <c r="B15" s="6">
        <v>3.79</v>
      </c>
    </row>
    <row r="16" spans="1:24">
      <c r="A16" t="s">
        <v>19</v>
      </c>
      <c r="B16" s="6">
        <f>B15*B14</f>
        <v>28425</v>
      </c>
    </row>
    <row r="18" spans="1:2">
      <c r="A18" s="1" t="s">
        <v>32</v>
      </c>
      <c r="B18" s="7">
        <f>B16+J13+N13</f>
        <v>58725</v>
      </c>
    </row>
    <row r="20" spans="1:2">
      <c r="A20" s="1" t="s">
        <v>30</v>
      </c>
      <c r="B20" s="7">
        <f>R13</f>
        <v>80</v>
      </c>
    </row>
    <row r="21" spans="1:2">
      <c r="A21" s="1" t="s">
        <v>31</v>
      </c>
      <c r="B21" s="7">
        <f>V13</f>
        <v>1205</v>
      </c>
    </row>
    <row r="34" spans="1:24" s="4" customFormat="1">
      <c r="A34"/>
      <c r="B34" s="6"/>
      <c r="C34" s="6"/>
      <c r="D34" s="2"/>
      <c r="E34" s="2"/>
      <c r="F34" s="2"/>
      <c r="G34" s="2"/>
      <c r="H34" s="2"/>
      <c r="I34" s="2"/>
      <c r="J34" s="2"/>
      <c r="K34" s="2"/>
      <c r="L34" s="2"/>
      <c r="M34"/>
      <c r="N34"/>
      <c r="O34"/>
      <c r="P34"/>
      <c r="Q34"/>
      <c r="R34"/>
      <c r="S34"/>
      <c r="T34"/>
      <c r="U34"/>
      <c r="V34"/>
      <c r="W34"/>
      <c r="X34"/>
    </row>
  </sheetData>
  <mergeCells count="4">
    <mergeCell ref="B5:C5"/>
    <mergeCell ref="P5:W5"/>
    <mergeCell ref="P6:S6"/>
    <mergeCell ref="T6:W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Warner</dc:creator>
  <cp:lastModifiedBy>David Warner</cp:lastModifiedBy>
  <dcterms:created xsi:type="dcterms:W3CDTF">2018-06-07T16:07:02Z</dcterms:created>
  <dcterms:modified xsi:type="dcterms:W3CDTF">2018-08-09T17:16:45Z</dcterms:modified>
</cp:coreProperties>
</file>