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finkin\Desktop\60% LBNF Recon Files\"/>
    </mc:Choice>
  </mc:AlternateContent>
  <bookViews>
    <workbookView xWindow="0" yWindow="0" windowWidth="23040" windowHeight="10344"/>
  </bookViews>
  <sheets>
    <sheet name="Staff" sheetId="1" r:id="rId1"/>
    <sheet name="Equip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2" l="1"/>
  <c r="B71" i="2"/>
  <c r="D56" i="2"/>
  <c r="B56" i="2"/>
  <c r="B66" i="2" s="1"/>
  <c r="B67" i="2" s="1"/>
  <c r="G67" i="2" s="1"/>
  <c r="D55" i="2"/>
  <c r="B55" i="2"/>
  <c r="B49" i="2"/>
  <c r="B51" i="2" s="1"/>
  <c r="B57" i="2" s="1"/>
  <c r="E46" i="2"/>
  <c r="D46" i="2"/>
  <c r="C46" i="2"/>
  <c r="B46" i="2"/>
  <c r="E39" i="2"/>
  <c r="D39" i="2"/>
  <c r="C39" i="2"/>
  <c r="C49" i="2" s="1"/>
  <c r="B39" i="2"/>
  <c r="C30" i="2"/>
  <c r="B30" i="2"/>
  <c r="E23" i="2"/>
  <c r="D23" i="2"/>
  <c r="C23" i="2"/>
  <c r="B23" i="2"/>
  <c r="E14" i="2"/>
  <c r="E49" i="2" s="1"/>
  <c r="D14" i="2"/>
  <c r="D49" i="2" s="1"/>
  <c r="D51" i="2" s="1"/>
  <c r="D57" i="2" s="1"/>
  <c r="C14" i="2"/>
  <c r="B14" i="2"/>
  <c r="D73" i="1"/>
  <c r="B71" i="1"/>
  <c r="B63" i="1"/>
  <c r="D56" i="1"/>
  <c r="D55" i="1"/>
  <c r="B56" i="1"/>
  <c r="B55" i="1"/>
  <c r="E23" i="1"/>
  <c r="D23" i="1"/>
  <c r="E46" i="1"/>
  <c r="D46" i="1"/>
  <c r="C46" i="1"/>
  <c r="B46" i="1"/>
  <c r="E39" i="1"/>
  <c r="D39" i="1"/>
  <c r="C39" i="1"/>
  <c r="C30" i="1"/>
  <c r="C23" i="1"/>
  <c r="E14" i="1"/>
  <c r="D14" i="1"/>
  <c r="C14" i="1"/>
  <c r="D59" i="2" l="1"/>
  <c r="G57" i="2"/>
  <c r="B73" i="2"/>
  <c r="B58" i="2" s="1"/>
  <c r="B59" i="2" s="1"/>
  <c r="B63" i="2"/>
  <c r="B66" i="1"/>
  <c r="B67" i="1" s="1"/>
  <c r="G67" i="1" s="1"/>
  <c r="E49" i="1"/>
  <c r="D49" i="1"/>
  <c r="C49" i="1"/>
  <c r="G59" i="2" l="1"/>
  <c r="B73" i="1"/>
  <c r="B58" i="1" s="1"/>
  <c r="D51" i="1"/>
  <c r="D57" i="1" s="1"/>
  <c r="B39" i="1"/>
  <c r="B30" i="1"/>
  <c r="B23" i="1"/>
  <c r="B14" i="1"/>
  <c r="D59" i="1" l="1"/>
  <c r="B49" i="1"/>
  <c r="B51" i="1" s="1"/>
  <c r="B57" i="1" s="1"/>
  <c r="B59" i="1" s="1"/>
  <c r="G57" i="1" l="1"/>
  <c r="G59" i="1"/>
</calcChain>
</file>

<file path=xl/sharedStrings.xml><?xml version="1.0" encoding="utf-8"?>
<sst xmlns="http://schemas.openxmlformats.org/spreadsheetml/2006/main" count="120" uniqueCount="56">
  <si>
    <t>SHAFT CREW</t>
  </si>
  <si>
    <t xml:space="preserve">Cage Tender </t>
  </si>
  <si>
    <t>Helper</t>
  </si>
  <si>
    <t>Rock Breaker Operator</t>
  </si>
  <si>
    <t>Skip Tender</t>
  </si>
  <si>
    <t>Loader Operator</t>
  </si>
  <si>
    <t>Sub Total</t>
  </si>
  <si>
    <t>MINING CREW - 0ne Jumbo</t>
  </si>
  <si>
    <t>Shift Boss</t>
  </si>
  <si>
    <t xml:space="preserve">Jumbo Operator </t>
  </si>
  <si>
    <t>Miners</t>
  </si>
  <si>
    <t>Scoop Operator</t>
  </si>
  <si>
    <t>SHOTCRETE CREW</t>
  </si>
  <si>
    <t>Plant Operator</t>
  </si>
  <si>
    <t>Pump Operator</t>
  </si>
  <si>
    <t>Nozzle Man</t>
  </si>
  <si>
    <t>Mixer Truck Drivers</t>
  </si>
  <si>
    <t xml:space="preserve">Helpers </t>
  </si>
  <si>
    <t>MECHANICAL ELECTRICAL</t>
  </si>
  <si>
    <t>Foremen</t>
  </si>
  <si>
    <t>Mechanics</t>
  </si>
  <si>
    <t xml:space="preserve">Welder </t>
  </si>
  <si>
    <t>Electricians</t>
  </si>
  <si>
    <t>TOTAL PER DAY</t>
  </si>
  <si>
    <t>Arup</t>
  </si>
  <si>
    <t>KAJV</t>
  </si>
  <si>
    <t>Day</t>
  </si>
  <si>
    <t>Night</t>
  </si>
  <si>
    <t>Mag Keeper</t>
  </si>
  <si>
    <t xml:space="preserve">TOTAL </t>
  </si>
  <si>
    <t>Batch Plant</t>
  </si>
  <si>
    <t>Survey</t>
  </si>
  <si>
    <t>HR Calc</t>
  </si>
  <si>
    <t>Hrs per shift</t>
  </si>
  <si>
    <t>Shifts per year</t>
  </si>
  <si>
    <t>Years</t>
  </si>
  <si>
    <t>Total MH</t>
  </si>
  <si>
    <t>Avg $/hr</t>
  </si>
  <si>
    <t>Total Labor Cost</t>
  </si>
  <si>
    <t>Jumbo Tech - Sub</t>
  </si>
  <si>
    <t>Top and Bottom - Miner</t>
  </si>
  <si>
    <t>Deck Man - Shifter</t>
  </si>
  <si>
    <t>Exc Staffing Plan</t>
  </si>
  <si>
    <t>Estimate Comparison</t>
  </si>
  <si>
    <t>Gen Requirement Men</t>
  </si>
  <si>
    <t>Total Gen Requirement MHs</t>
  </si>
  <si>
    <t xml:space="preserve">Total Direct MHs </t>
  </si>
  <si>
    <t xml:space="preserve">Total MH's </t>
  </si>
  <si>
    <t>Total Direct Men</t>
  </si>
  <si>
    <t>Total Direct Labor Cost</t>
  </si>
  <si>
    <t>Total GR Labor Cost</t>
  </si>
  <si>
    <t>Avg Hourly Cost</t>
  </si>
  <si>
    <t>Equipment</t>
  </si>
  <si>
    <t>Buy</t>
  </si>
  <si>
    <t>Rent</t>
  </si>
  <si>
    <t xml:space="preserve">MINING CREW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</si>
</sst>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_(* #,##0_);_(* \(#,##0\);_(* &quot;-&quot;??_);_(@_)"/>
    <numFmt numFmtId="167" formatCode="_([$$-409]* #,##0.0_);_([$$-409]* \(#,##0.0\);_([$$-409]* &quot;-&quot;??_);_(@_)"/>
    <numFmt numFmtId="168" formatCode="_([$$-409]* #,##0_);_([$$-409]* \(#,##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165" fontId="1" fillId="0" borderId="0" xfId="0" applyNumberFormat="1" applyFont="1"/>
    <xf numFmtId="168" fontId="0" fillId="0" borderId="0" xfId="0" applyNumberFormat="1" applyFont="1"/>
    <xf numFmtId="168" fontId="1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9" fontId="0" fillId="0" borderId="0" xfId="2" applyFont="1"/>
    <xf numFmtId="167" fontId="0" fillId="0" borderId="0" xfId="0" applyNumberFormat="1"/>
    <xf numFmtId="168" fontId="0" fillId="0" borderId="0" xfId="0" applyNumberFormat="1"/>
    <xf numFmtId="0" fontId="1" fillId="4" borderId="0" xfId="0" applyFont="1" applyFill="1"/>
    <xf numFmtId="0" fontId="0" fillId="4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33" customWidth="1"/>
    <col min="2" max="2" width="15.109375" bestFit="1" customWidth="1"/>
    <col min="4" max="4" width="15.6640625" bestFit="1" customWidth="1"/>
  </cols>
  <sheetData>
    <row r="1" spans="1:5" x14ac:dyDescent="0.3">
      <c r="A1" s="1" t="s">
        <v>42</v>
      </c>
    </row>
    <row r="2" spans="1:5" x14ac:dyDescent="0.3">
      <c r="B2" s="6" t="s">
        <v>24</v>
      </c>
      <c r="C2" s="6"/>
      <c r="D2" s="7" t="s">
        <v>25</v>
      </c>
      <c r="E2" s="7"/>
    </row>
    <row r="3" spans="1:5" x14ac:dyDescent="0.3">
      <c r="B3" s="2" t="s">
        <v>26</v>
      </c>
      <c r="C3" s="2" t="s">
        <v>27</v>
      </c>
      <c r="D3" s="2" t="s">
        <v>26</v>
      </c>
      <c r="E3" s="2" t="s">
        <v>27</v>
      </c>
    </row>
    <row r="4" spans="1:5" x14ac:dyDescent="0.3">
      <c r="A4" s="1" t="s">
        <v>0</v>
      </c>
      <c r="B4" s="2"/>
      <c r="C4" s="2"/>
    </row>
    <row r="5" spans="1:5" x14ac:dyDescent="0.3">
      <c r="A5" t="s">
        <v>41</v>
      </c>
      <c r="B5" s="3">
        <v>1</v>
      </c>
      <c r="C5" s="3">
        <v>1</v>
      </c>
      <c r="D5">
        <v>1</v>
      </c>
      <c r="E5">
        <v>1</v>
      </c>
    </row>
    <row r="6" spans="1:5" x14ac:dyDescent="0.3">
      <c r="A6" t="s">
        <v>1</v>
      </c>
      <c r="B6" s="3">
        <v>1</v>
      </c>
      <c r="C6" s="3">
        <v>1</v>
      </c>
    </row>
    <row r="7" spans="1:5" x14ac:dyDescent="0.3">
      <c r="A7" t="s">
        <v>2</v>
      </c>
      <c r="B7" s="3">
        <v>1</v>
      </c>
      <c r="C7" s="3">
        <v>1</v>
      </c>
    </row>
    <row r="8" spans="1:5" x14ac:dyDescent="0.3">
      <c r="A8" t="s">
        <v>3</v>
      </c>
      <c r="B8" s="3">
        <v>1</v>
      </c>
      <c r="C8" s="3">
        <v>1</v>
      </c>
      <c r="D8">
        <v>1</v>
      </c>
      <c r="E8">
        <v>1</v>
      </c>
    </row>
    <row r="9" spans="1:5" x14ac:dyDescent="0.3">
      <c r="A9" t="s">
        <v>40</v>
      </c>
      <c r="B9" s="3"/>
      <c r="C9" s="3"/>
      <c r="D9">
        <v>4</v>
      </c>
      <c r="E9">
        <v>4</v>
      </c>
    </row>
    <row r="10" spans="1:5" x14ac:dyDescent="0.3">
      <c r="A10" t="s">
        <v>28</v>
      </c>
      <c r="B10" s="3"/>
      <c r="C10" s="3"/>
      <c r="D10">
        <v>1</v>
      </c>
      <c r="E10">
        <v>1</v>
      </c>
    </row>
    <row r="11" spans="1:5" x14ac:dyDescent="0.3">
      <c r="A11" t="s">
        <v>4</v>
      </c>
      <c r="B11" s="3">
        <v>1</v>
      </c>
      <c r="C11" s="3">
        <v>1</v>
      </c>
    </row>
    <row r="12" spans="1:5" x14ac:dyDescent="0.3">
      <c r="A12" t="s">
        <v>5</v>
      </c>
      <c r="B12" s="3">
        <v>2</v>
      </c>
      <c r="C12" s="3">
        <v>2</v>
      </c>
      <c r="D12">
        <v>2</v>
      </c>
      <c r="E12">
        <v>2</v>
      </c>
    </row>
    <row r="14" spans="1:5" x14ac:dyDescent="0.3">
      <c r="A14" s="1" t="s">
        <v>6</v>
      </c>
      <c r="B14" s="5">
        <f>SUM(B5:B13)</f>
        <v>7</v>
      </c>
      <c r="C14" s="5">
        <f t="shared" ref="C14:E14" si="0">SUM(C5:C13)</f>
        <v>7</v>
      </c>
      <c r="D14" s="5">
        <f t="shared" si="0"/>
        <v>9</v>
      </c>
      <c r="E14" s="5">
        <f t="shared" si="0"/>
        <v>9</v>
      </c>
    </row>
    <row r="16" spans="1:5" x14ac:dyDescent="0.3">
      <c r="A16" s="1" t="s">
        <v>55</v>
      </c>
    </row>
    <row r="17" spans="1:5" x14ac:dyDescent="0.3">
      <c r="A17" s="4" t="s">
        <v>8</v>
      </c>
      <c r="B17" s="3">
        <v>2</v>
      </c>
      <c r="C17" s="3">
        <v>2</v>
      </c>
      <c r="D17">
        <v>5</v>
      </c>
      <c r="E17">
        <v>5</v>
      </c>
    </row>
    <row r="18" spans="1:5" x14ac:dyDescent="0.3">
      <c r="A18" s="4" t="s">
        <v>9</v>
      </c>
      <c r="B18" s="3">
        <v>2</v>
      </c>
      <c r="C18" s="3">
        <v>2</v>
      </c>
    </row>
    <row r="19" spans="1:5" x14ac:dyDescent="0.3">
      <c r="A19" s="4" t="s">
        <v>10</v>
      </c>
      <c r="B19" s="3">
        <v>4</v>
      </c>
      <c r="C19" s="3">
        <v>4</v>
      </c>
      <c r="D19">
        <v>22</v>
      </c>
      <c r="E19">
        <v>22</v>
      </c>
    </row>
    <row r="20" spans="1:5" x14ac:dyDescent="0.3">
      <c r="A20" s="4" t="s">
        <v>11</v>
      </c>
      <c r="B20" s="3">
        <v>2</v>
      </c>
      <c r="C20" s="3">
        <v>2</v>
      </c>
    </row>
    <row r="21" spans="1:5" x14ac:dyDescent="0.3">
      <c r="A21" s="4" t="s">
        <v>31</v>
      </c>
      <c r="B21" s="3"/>
      <c r="C21" s="3"/>
      <c r="D21">
        <v>2</v>
      </c>
      <c r="E21">
        <v>2</v>
      </c>
    </row>
    <row r="23" spans="1:5" x14ac:dyDescent="0.3">
      <c r="A23" s="1" t="s">
        <v>6</v>
      </c>
      <c r="B23" s="5">
        <f>SUM(B17:B22)</f>
        <v>10</v>
      </c>
      <c r="C23" s="5">
        <f>SUM(C17:C22)</f>
        <v>10</v>
      </c>
      <c r="D23" s="5">
        <f>SUM(D17:D22)</f>
        <v>29</v>
      </c>
      <c r="E23" s="5">
        <f>SUM(E17:E22)</f>
        <v>29</v>
      </c>
    </row>
    <row r="25" spans="1:5" x14ac:dyDescent="0.3">
      <c r="A25" s="1" t="s">
        <v>12</v>
      </c>
    </row>
    <row r="26" spans="1:5" x14ac:dyDescent="0.3">
      <c r="A26" s="4" t="s">
        <v>14</v>
      </c>
      <c r="B26" s="3">
        <v>2</v>
      </c>
      <c r="C26" s="3">
        <v>2</v>
      </c>
    </row>
    <row r="27" spans="1:5" x14ac:dyDescent="0.3">
      <c r="A27" s="4" t="s">
        <v>15</v>
      </c>
      <c r="B27" s="3">
        <v>2</v>
      </c>
      <c r="C27" s="3">
        <v>2</v>
      </c>
    </row>
    <row r="28" spans="1:5" x14ac:dyDescent="0.3">
      <c r="A28" s="4" t="s">
        <v>17</v>
      </c>
      <c r="B28" s="3"/>
      <c r="C28" s="3"/>
    </row>
    <row r="30" spans="1:5" x14ac:dyDescent="0.3">
      <c r="A30" s="1" t="s">
        <v>6</v>
      </c>
      <c r="B30" s="5">
        <f>SUM(B26:B29)</f>
        <v>4</v>
      </c>
      <c r="C30" s="5">
        <f>SUM(C26:C29)</f>
        <v>4</v>
      </c>
    </row>
    <row r="31" spans="1:5" x14ac:dyDescent="0.3">
      <c r="B31" s="3"/>
      <c r="C31" s="3"/>
    </row>
    <row r="32" spans="1:5" x14ac:dyDescent="0.3">
      <c r="A32" s="1" t="s">
        <v>18</v>
      </c>
    </row>
    <row r="33" spans="1:5" x14ac:dyDescent="0.3">
      <c r="A33" t="s">
        <v>19</v>
      </c>
      <c r="B33" s="3">
        <v>2</v>
      </c>
      <c r="C33" s="3">
        <v>2</v>
      </c>
      <c r="D33">
        <v>1</v>
      </c>
      <c r="E33">
        <v>1</v>
      </c>
    </row>
    <row r="34" spans="1:5" x14ac:dyDescent="0.3">
      <c r="A34" s="4" t="s">
        <v>20</v>
      </c>
      <c r="B34" s="3">
        <v>8</v>
      </c>
      <c r="C34" s="3">
        <v>8</v>
      </c>
      <c r="D34">
        <v>6</v>
      </c>
      <c r="E34">
        <v>5</v>
      </c>
    </row>
    <row r="35" spans="1:5" x14ac:dyDescent="0.3">
      <c r="A35" s="4" t="s">
        <v>21</v>
      </c>
      <c r="B35" s="3">
        <v>2</v>
      </c>
      <c r="C35" s="3">
        <v>2</v>
      </c>
    </row>
    <row r="36" spans="1:5" x14ac:dyDescent="0.3">
      <c r="A36" s="4" t="s">
        <v>22</v>
      </c>
      <c r="B36" s="3">
        <v>4</v>
      </c>
      <c r="C36" s="3">
        <v>4</v>
      </c>
      <c r="D36">
        <v>2</v>
      </c>
      <c r="E36">
        <v>2</v>
      </c>
    </row>
    <row r="37" spans="1:5" x14ac:dyDescent="0.3">
      <c r="A37" s="4" t="s">
        <v>39</v>
      </c>
      <c r="B37" s="3">
        <v>1</v>
      </c>
      <c r="C37" s="3">
        <v>1</v>
      </c>
      <c r="D37">
        <v>1</v>
      </c>
      <c r="E37">
        <v>1</v>
      </c>
    </row>
    <row r="38" spans="1:5" x14ac:dyDescent="0.3">
      <c r="B38" s="3"/>
      <c r="C38" s="3"/>
    </row>
    <row r="39" spans="1:5" x14ac:dyDescent="0.3">
      <c r="A39" s="1" t="s">
        <v>6</v>
      </c>
      <c r="B39" s="5">
        <f>SUM(B33:B37)</f>
        <v>17</v>
      </c>
      <c r="C39" s="5">
        <f>SUM(C33:C37)</f>
        <v>17</v>
      </c>
      <c r="D39" s="5">
        <f>SUM(D33:D37)</f>
        <v>10</v>
      </c>
      <c r="E39" s="5">
        <f>SUM(E33:E37)</f>
        <v>9</v>
      </c>
    </row>
    <row r="41" spans="1:5" x14ac:dyDescent="0.3">
      <c r="A41" s="1" t="s">
        <v>30</v>
      </c>
    </row>
    <row r="42" spans="1:5" x14ac:dyDescent="0.3">
      <c r="A42" t="s">
        <v>13</v>
      </c>
      <c r="B42" s="3">
        <v>1</v>
      </c>
      <c r="C42" s="3">
        <v>1</v>
      </c>
      <c r="D42">
        <v>1</v>
      </c>
      <c r="E42">
        <v>1</v>
      </c>
    </row>
    <row r="43" spans="1:5" x14ac:dyDescent="0.3">
      <c r="A43" s="4" t="s">
        <v>2</v>
      </c>
      <c r="B43" s="3">
        <v>1</v>
      </c>
      <c r="C43" s="3">
        <v>1</v>
      </c>
      <c r="D43">
        <v>1</v>
      </c>
      <c r="E43">
        <v>1</v>
      </c>
    </row>
    <row r="44" spans="1:5" x14ac:dyDescent="0.3">
      <c r="A44" s="4" t="s">
        <v>16</v>
      </c>
      <c r="B44" s="3">
        <v>4</v>
      </c>
      <c r="C44" s="3">
        <v>4</v>
      </c>
      <c r="D44">
        <v>2</v>
      </c>
      <c r="E44">
        <v>2</v>
      </c>
    </row>
    <row r="46" spans="1:5" x14ac:dyDescent="0.3">
      <c r="A46" s="1" t="s">
        <v>6</v>
      </c>
      <c r="B46" s="5">
        <f>SUM(B42:B45)</f>
        <v>6</v>
      </c>
      <c r="C46" s="5">
        <f t="shared" ref="C46:E46" si="1">SUM(C42:C45)</f>
        <v>6</v>
      </c>
      <c r="D46" s="5">
        <f t="shared" si="1"/>
        <v>4</v>
      </c>
      <c r="E46" s="5">
        <f t="shared" si="1"/>
        <v>4</v>
      </c>
    </row>
    <row r="49" spans="1:7" x14ac:dyDescent="0.3">
      <c r="A49" s="1" t="s">
        <v>29</v>
      </c>
      <c r="B49" s="5">
        <f>SUM(B5:B46)/2</f>
        <v>44</v>
      </c>
      <c r="C49" s="5">
        <f>SUM(C5:C46)/2</f>
        <v>44</v>
      </c>
      <c r="D49" s="5">
        <f>SUM(D5:D46)/2</f>
        <v>52</v>
      </c>
      <c r="E49" s="5">
        <f>SUM(E5:E46)/2</f>
        <v>51</v>
      </c>
    </row>
    <row r="51" spans="1:7" x14ac:dyDescent="0.3">
      <c r="A51" s="1" t="s">
        <v>23</v>
      </c>
      <c r="B51" s="5">
        <f>SUM(B49:C49)</f>
        <v>88</v>
      </c>
      <c r="C51" s="5"/>
      <c r="D51" s="5">
        <f>SUM(D49:E49)</f>
        <v>103</v>
      </c>
      <c r="E51" s="5"/>
    </row>
    <row r="53" spans="1:7" x14ac:dyDescent="0.3">
      <c r="A53" s="1" t="s">
        <v>32</v>
      </c>
    </row>
    <row r="54" spans="1:7" x14ac:dyDescent="0.3">
      <c r="A54" s="13" t="s">
        <v>33</v>
      </c>
      <c r="B54">
        <v>10</v>
      </c>
      <c r="D54">
        <v>10</v>
      </c>
    </row>
    <row r="55" spans="1:7" s="4" customFormat="1" x14ac:dyDescent="0.3">
      <c r="A55" s="14" t="s">
        <v>34</v>
      </c>
      <c r="B55" s="4">
        <f>6*52</f>
        <v>312</v>
      </c>
      <c r="D55" s="4">
        <f>6*52</f>
        <v>312</v>
      </c>
    </row>
    <row r="56" spans="1:7" s="4" customFormat="1" x14ac:dyDescent="0.3">
      <c r="A56" s="14" t="s">
        <v>35</v>
      </c>
      <c r="B56" s="4">
        <f>54/12</f>
        <v>4.5</v>
      </c>
      <c r="D56" s="4">
        <f>54/12</f>
        <v>4.5</v>
      </c>
    </row>
    <row r="57" spans="1:7" s="4" customFormat="1" x14ac:dyDescent="0.3">
      <c r="A57" s="1" t="s">
        <v>36</v>
      </c>
      <c r="B57" s="9">
        <f>B51*B54*B55*B56</f>
        <v>1235520</v>
      </c>
      <c r="C57" s="10"/>
      <c r="D57" s="9">
        <f>D51*D54*D55*D56</f>
        <v>1446120</v>
      </c>
      <c r="G57" s="15">
        <f>(D57/B57)-1</f>
        <v>0.17045454545454541</v>
      </c>
    </row>
    <row r="58" spans="1:7" s="4" customFormat="1" x14ac:dyDescent="0.3">
      <c r="A58" s="4" t="s">
        <v>37</v>
      </c>
      <c r="B58" s="11">
        <f>B73</f>
        <v>62.873572335585429</v>
      </c>
      <c r="C58" s="11"/>
      <c r="D58" s="11">
        <v>76</v>
      </c>
    </row>
    <row r="59" spans="1:7" s="4" customFormat="1" x14ac:dyDescent="0.3">
      <c r="A59" s="1" t="s">
        <v>38</v>
      </c>
      <c r="B59" s="12">
        <f>B57*B58</f>
        <v>77681556.092062503</v>
      </c>
      <c r="C59" s="12"/>
      <c r="D59" s="12">
        <f>D57*D58</f>
        <v>109905120</v>
      </c>
      <c r="G59" s="15">
        <f>(D59/B59)-1</f>
        <v>0.41481614850439508</v>
      </c>
    </row>
    <row r="60" spans="1:7" s="4" customFormat="1" x14ac:dyDescent="0.3"/>
    <row r="62" spans="1:7" x14ac:dyDescent="0.3">
      <c r="A62" s="18" t="s">
        <v>43</v>
      </c>
      <c r="B62" s="19"/>
      <c r="C62" s="19"/>
      <c r="D62" s="19"/>
      <c r="E62" s="19"/>
    </row>
    <row r="63" spans="1:7" x14ac:dyDescent="0.3">
      <c r="A63" s="13" t="s">
        <v>48</v>
      </c>
      <c r="B63" s="8">
        <f>B64/(B54*B55*B56)</f>
        <v>25.521866096866098</v>
      </c>
      <c r="C63" s="8"/>
      <c r="D63" s="8"/>
    </row>
    <row r="64" spans="1:7" x14ac:dyDescent="0.3">
      <c r="A64" s="13" t="s">
        <v>46</v>
      </c>
      <c r="B64" s="8">
        <v>358327</v>
      </c>
      <c r="C64" s="8"/>
      <c r="D64" s="8"/>
    </row>
    <row r="65" spans="1:7" x14ac:dyDescent="0.3">
      <c r="A65" s="13" t="s">
        <v>44</v>
      </c>
      <c r="B65" s="8">
        <v>35</v>
      </c>
      <c r="C65" s="8"/>
      <c r="D65" s="8"/>
    </row>
    <row r="66" spans="1:7" x14ac:dyDescent="0.3">
      <c r="A66" s="13" t="s">
        <v>45</v>
      </c>
      <c r="B66" s="8">
        <f>B54*B55*B56*B65</f>
        <v>491400</v>
      </c>
      <c r="C66" s="8"/>
      <c r="D66" s="8"/>
    </row>
    <row r="67" spans="1:7" s="1" customFormat="1" x14ac:dyDescent="0.3">
      <c r="A67" s="1" t="s">
        <v>47</v>
      </c>
      <c r="B67" s="9">
        <f>B66+B64</f>
        <v>849727</v>
      </c>
      <c r="C67" s="9"/>
      <c r="D67" s="9">
        <v>1344000</v>
      </c>
      <c r="G67" s="15">
        <f>(D67/B67)-1</f>
        <v>0.58168447042403026</v>
      </c>
    </row>
    <row r="69" spans="1:7" x14ac:dyDescent="0.3">
      <c r="A69" s="13" t="s">
        <v>49</v>
      </c>
      <c r="B69" s="17">
        <v>28602822</v>
      </c>
    </row>
    <row r="70" spans="1:7" x14ac:dyDescent="0.3">
      <c r="A70" s="13" t="s">
        <v>50</v>
      </c>
      <c r="B70" s="17">
        <v>24822550</v>
      </c>
    </row>
    <row r="71" spans="1:7" x14ac:dyDescent="0.3">
      <c r="A71" s="1" t="s">
        <v>38</v>
      </c>
      <c r="B71" s="12">
        <f>SUM(B69:B70)</f>
        <v>53425372</v>
      </c>
      <c r="D71" s="12">
        <v>101888350</v>
      </c>
    </row>
    <row r="72" spans="1:7" x14ac:dyDescent="0.3">
      <c r="B72" s="16"/>
    </row>
    <row r="73" spans="1:7" x14ac:dyDescent="0.3">
      <c r="A73" t="s">
        <v>51</v>
      </c>
      <c r="B73" s="16">
        <f>B71/B67</f>
        <v>62.873572335585429</v>
      </c>
      <c r="D73" s="16">
        <f>D71/D67</f>
        <v>75.809784226190473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4.4" x14ac:dyDescent="0.3"/>
  <cols>
    <col min="1" max="1" width="33" customWidth="1"/>
    <col min="2" max="2" width="15.109375" customWidth="1"/>
    <col min="4" max="4" width="15.6640625" customWidth="1"/>
  </cols>
  <sheetData>
    <row r="1" spans="1:5" x14ac:dyDescent="0.3">
      <c r="A1" s="1" t="s">
        <v>52</v>
      </c>
    </row>
    <row r="2" spans="1:5" x14ac:dyDescent="0.3">
      <c r="B2" s="6" t="s">
        <v>24</v>
      </c>
      <c r="C2" s="6"/>
      <c r="D2" s="7" t="s">
        <v>25</v>
      </c>
      <c r="E2" s="7"/>
    </row>
    <row r="3" spans="1:5" x14ac:dyDescent="0.3">
      <c r="B3" s="2" t="s">
        <v>53</v>
      </c>
      <c r="C3" s="2" t="s">
        <v>54</v>
      </c>
      <c r="D3" s="2" t="s">
        <v>53</v>
      </c>
      <c r="E3" s="2" t="s">
        <v>54</v>
      </c>
    </row>
    <row r="4" spans="1:5" x14ac:dyDescent="0.3">
      <c r="A4" s="1" t="s">
        <v>0</v>
      </c>
      <c r="B4" s="2"/>
      <c r="C4" s="2"/>
    </row>
    <row r="5" spans="1:5" x14ac:dyDescent="0.3">
      <c r="A5" t="s">
        <v>41</v>
      </c>
      <c r="B5" s="3">
        <v>1</v>
      </c>
      <c r="C5" s="3">
        <v>1</v>
      </c>
      <c r="D5">
        <v>1</v>
      </c>
      <c r="E5">
        <v>1</v>
      </c>
    </row>
    <row r="6" spans="1:5" x14ac:dyDescent="0.3">
      <c r="A6" t="s">
        <v>1</v>
      </c>
      <c r="B6" s="3">
        <v>1</v>
      </c>
      <c r="C6" s="3">
        <v>1</v>
      </c>
    </row>
    <row r="7" spans="1:5" x14ac:dyDescent="0.3">
      <c r="A7" t="s">
        <v>2</v>
      </c>
      <c r="B7" s="3">
        <v>1</v>
      </c>
      <c r="C7" s="3">
        <v>1</v>
      </c>
    </row>
    <row r="8" spans="1:5" x14ac:dyDescent="0.3">
      <c r="A8" t="s">
        <v>3</v>
      </c>
      <c r="B8" s="3">
        <v>1</v>
      </c>
      <c r="C8" s="3">
        <v>1</v>
      </c>
      <c r="D8">
        <v>1</v>
      </c>
      <c r="E8">
        <v>1</v>
      </c>
    </row>
    <row r="9" spans="1:5" x14ac:dyDescent="0.3">
      <c r="A9" t="s">
        <v>40</v>
      </c>
      <c r="B9" s="3"/>
      <c r="C9" s="3"/>
      <c r="D9">
        <v>4</v>
      </c>
      <c r="E9">
        <v>4</v>
      </c>
    </row>
    <row r="10" spans="1:5" x14ac:dyDescent="0.3">
      <c r="A10" t="s">
        <v>28</v>
      </c>
      <c r="B10" s="3"/>
      <c r="C10" s="3"/>
      <c r="D10">
        <v>1</v>
      </c>
      <c r="E10">
        <v>1</v>
      </c>
    </row>
    <row r="11" spans="1:5" x14ac:dyDescent="0.3">
      <c r="A11" t="s">
        <v>4</v>
      </c>
      <c r="B11" s="3">
        <v>1</v>
      </c>
      <c r="C11" s="3">
        <v>1</v>
      </c>
    </row>
    <row r="12" spans="1:5" x14ac:dyDescent="0.3">
      <c r="A12" t="s">
        <v>5</v>
      </c>
      <c r="B12" s="3">
        <v>2</v>
      </c>
      <c r="C12" s="3">
        <v>2</v>
      </c>
      <c r="D12">
        <v>2</v>
      </c>
      <c r="E12">
        <v>2</v>
      </c>
    </row>
    <row r="14" spans="1:5" x14ac:dyDescent="0.3">
      <c r="A14" s="1" t="s">
        <v>6</v>
      </c>
      <c r="B14" s="5">
        <f>SUM(B5:B13)</f>
        <v>7</v>
      </c>
      <c r="C14" s="5">
        <f t="shared" ref="C14:E14" si="0">SUM(C5:C13)</f>
        <v>7</v>
      </c>
      <c r="D14" s="5">
        <f t="shared" si="0"/>
        <v>9</v>
      </c>
      <c r="E14" s="5">
        <f t="shared" si="0"/>
        <v>9</v>
      </c>
    </row>
    <row r="16" spans="1:5" x14ac:dyDescent="0.3">
      <c r="A16" s="1" t="s">
        <v>7</v>
      </c>
    </row>
    <row r="17" spans="1:5" x14ac:dyDescent="0.3">
      <c r="A17" s="4" t="s">
        <v>8</v>
      </c>
      <c r="B17" s="3">
        <v>2</v>
      </c>
      <c r="C17" s="3">
        <v>2</v>
      </c>
      <c r="D17">
        <v>5</v>
      </c>
      <c r="E17">
        <v>5</v>
      </c>
    </row>
    <row r="18" spans="1:5" x14ac:dyDescent="0.3">
      <c r="A18" s="4" t="s">
        <v>9</v>
      </c>
      <c r="B18" s="3">
        <v>2</v>
      </c>
      <c r="C18" s="3">
        <v>2</v>
      </c>
    </row>
    <row r="19" spans="1:5" x14ac:dyDescent="0.3">
      <c r="A19" s="4" t="s">
        <v>10</v>
      </c>
      <c r="B19" s="3">
        <v>4</v>
      </c>
      <c r="C19" s="3">
        <v>4</v>
      </c>
      <c r="D19">
        <v>22</v>
      </c>
      <c r="E19">
        <v>22</v>
      </c>
    </row>
    <row r="20" spans="1:5" x14ac:dyDescent="0.3">
      <c r="A20" s="4" t="s">
        <v>11</v>
      </c>
      <c r="B20" s="3">
        <v>2</v>
      </c>
      <c r="C20" s="3">
        <v>2</v>
      </c>
    </row>
    <row r="21" spans="1:5" x14ac:dyDescent="0.3">
      <c r="A21" s="4" t="s">
        <v>31</v>
      </c>
      <c r="B21" s="3"/>
      <c r="C21" s="3"/>
      <c r="D21">
        <v>2</v>
      </c>
      <c r="E21">
        <v>2</v>
      </c>
    </row>
    <row r="23" spans="1:5" x14ac:dyDescent="0.3">
      <c r="A23" s="1" t="s">
        <v>6</v>
      </c>
      <c r="B23" s="5">
        <f>SUM(B17:B22)</f>
        <v>10</v>
      </c>
      <c r="C23" s="5">
        <f>SUM(C17:C22)</f>
        <v>10</v>
      </c>
      <c r="D23" s="5">
        <f>SUM(D17:D22)</f>
        <v>29</v>
      </c>
      <c r="E23" s="5">
        <f>SUM(E17:E22)</f>
        <v>29</v>
      </c>
    </row>
    <row r="25" spans="1:5" x14ac:dyDescent="0.3">
      <c r="A25" s="1" t="s">
        <v>12</v>
      </c>
    </row>
    <row r="26" spans="1:5" x14ac:dyDescent="0.3">
      <c r="A26" s="4" t="s">
        <v>14</v>
      </c>
      <c r="B26" s="3">
        <v>2</v>
      </c>
      <c r="C26" s="3">
        <v>2</v>
      </c>
    </row>
    <row r="27" spans="1:5" x14ac:dyDescent="0.3">
      <c r="A27" s="4" t="s">
        <v>15</v>
      </c>
      <c r="B27" s="3">
        <v>2</v>
      </c>
      <c r="C27" s="3">
        <v>2</v>
      </c>
    </row>
    <row r="28" spans="1:5" x14ac:dyDescent="0.3">
      <c r="A28" s="4" t="s">
        <v>17</v>
      </c>
      <c r="B28" s="3"/>
      <c r="C28" s="3"/>
    </row>
    <row r="30" spans="1:5" x14ac:dyDescent="0.3">
      <c r="A30" s="1" t="s">
        <v>6</v>
      </c>
      <c r="B30" s="5">
        <f>SUM(B26:B29)</f>
        <v>4</v>
      </c>
      <c r="C30" s="5">
        <f>SUM(C26:C29)</f>
        <v>4</v>
      </c>
    </row>
    <row r="31" spans="1:5" x14ac:dyDescent="0.3">
      <c r="B31" s="3"/>
      <c r="C31" s="3"/>
    </row>
    <row r="32" spans="1:5" x14ac:dyDescent="0.3">
      <c r="A32" s="1" t="s">
        <v>18</v>
      </c>
    </row>
    <row r="33" spans="1:5" x14ac:dyDescent="0.3">
      <c r="A33" t="s">
        <v>19</v>
      </c>
      <c r="B33" s="3">
        <v>2</v>
      </c>
      <c r="C33" s="3">
        <v>2</v>
      </c>
      <c r="D33">
        <v>1</v>
      </c>
      <c r="E33">
        <v>1</v>
      </c>
    </row>
    <row r="34" spans="1:5" x14ac:dyDescent="0.3">
      <c r="A34" s="4" t="s">
        <v>20</v>
      </c>
      <c r="B34" s="3">
        <v>8</v>
      </c>
      <c r="C34" s="3">
        <v>8</v>
      </c>
      <c r="D34">
        <v>6</v>
      </c>
      <c r="E34">
        <v>5</v>
      </c>
    </row>
    <row r="35" spans="1:5" x14ac:dyDescent="0.3">
      <c r="A35" s="4" t="s">
        <v>21</v>
      </c>
      <c r="B35" s="3">
        <v>2</v>
      </c>
      <c r="C35" s="3">
        <v>2</v>
      </c>
    </row>
    <row r="36" spans="1:5" x14ac:dyDescent="0.3">
      <c r="A36" s="4" t="s">
        <v>22</v>
      </c>
      <c r="B36" s="3">
        <v>4</v>
      </c>
      <c r="C36" s="3">
        <v>4</v>
      </c>
      <c r="D36">
        <v>2</v>
      </c>
      <c r="E36">
        <v>2</v>
      </c>
    </row>
    <row r="37" spans="1:5" x14ac:dyDescent="0.3">
      <c r="A37" s="4" t="s">
        <v>39</v>
      </c>
      <c r="B37" s="3">
        <v>1</v>
      </c>
      <c r="C37" s="3">
        <v>1</v>
      </c>
      <c r="D37">
        <v>1</v>
      </c>
      <c r="E37">
        <v>1</v>
      </c>
    </row>
    <row r="38" spans="1:5" x14ac:dyDescent="0.3">
      <c r="B38" s="3"/>
      <c r="C38" s="3"/>
    </row>
    <row r="39" spans="1:5" x14ac:dyDescent="0.3">
      <c r="A39" s="1" t="s">
        <v>6</v>
      </c>
      <c r="B39" s="5">
        <f>SUM(B33:B37)</f>
        <v>17</v>
      </c>
      <c r="C39" s="5">
        <f>SUM(C33:C37)</f>
        <v>17</v>
      </c>
      <c r="D39" s="5">
        <f>SUM(D33:D37)</f>
        <v>10</v>
      </c>
      <c r="E39" s="5">
        <f>SUM(E33:E37)</f>
        <v>9</v>
      </c>
    </row>
    <row r="41" spans="1:5" x14ac:dyDescent="0.3">
      <c r="A41" s="1" t="s">
        <v>30</v>
      </c>
    </row>
    <row r="42" spans="1:5" x14ac:dyDescent="0.3">
      <c r="A42" t="s">
        <v>13</v>
      </c>
      <c r="B42" s="3">
        <v>1</v>
      </c>
      <c r="C42" s="3">
        <v>1</v>
      </c>
      <c r="D42">
        <v>1</v>
      </c>
      <c r="E42">
        <v>1</v>
      </c>
    </row>
    <row r="43" spans="1:5" x14ac:dyDescent="0.3">
      <c r="A43" s="4" t="s">
        <v>2</v>
      </c>
      <c r="B43" s="3">
        <v>1</v>
      </c>
      <c r="C43" s="3">
        <v>1</v>
      </c>
      <c r="D43">
        <v>1</v>
      </c>
      <c r="E43">
        <v>1</v>
      </c>
    </row>
    <row r="44" spans="1:5" x14ac:dyDescent="0.3">
      <c r="A44" s="4" t="s">
        <v>16</v>
      </c>
      <c r="B44" s="3">
        <v>4</v>
      </c>
      <c r="C44" s="3">
        <v>4</v>
      </c>
      <c r="D44">
        <v>2</v>
      </c>
      <c r="E44">
        <v>2</v>
      </c>
    </row>
    <row r="46" spans="1:5" x14ac:dyDescent="0.3">
      <c r="A46" s="1" t="s">
        <v>6</v>
      </c>
      <c r="B46" s="5">
        <f>SUM(B42:B45)</f>
        <v>6</v>
      </c>
      <c r="C46" s="5">
        <f t="shared" ref="C46:E46" si="1">SUM(C42:C45)</f>
        <v>6</v>
      </c>
      <c r="D46" s="5">
        <f t="shared" si="1"/>
        <v>4</v>
      </c>
      <c r="E46" s="5">
        <f t="shared" si="1"/>
        <v>4</v>
      </c>
    </row>
    <row r="49" spans="1:7" x14ac:dyDescent="0.3">
      <c r="A49" s="1" t="s">
        <v>29</v>
      </c>
      <c r="B49" s="5">
        <f>SUM(B5:B46)/2</f>
        <v>44</v>
      </c>
      <c r="C49" s="5">
        <f>SUM(C5:C46)/2</f>
        <v>44</v>
      </c>
      <c r="D49" s="5">
        <f>SUM(D5:D46)/2</f>
        <v>52</v>
      </c>
      <c r="E49" s="5">
        <f>SUM(E5:E46)/2</f>
        <v>51</v>
      </c>
    </row>
    <row r="51" spans="1:7" x14ac:dyDescent="0.3">
      <c r="A51" s="1" t="s">
        <v>23</v>
      </c>
      <c r="B51" s="5">
        <f>SUM(B49:C49)</f>
        <v>88</v>
      </c>
      <c r="C51" s="5"/>
      <c r="D51" s="5">
        <f>SUM(D49:E49)</f>
        <v>103</v>
      </c>
      <c r="E51" s="5"/>
    </row>
    <row r="53" spans="1:7" x14ac:dyDescent="0.3">
      <c r="A53" s="1" t="s">
        <v>32</v>
      </c>
    </row>
    <row r="54" spans="1:7" x14ac:dyDescent="0.3">
      <c r="A54" s="13" t="s">
        <v>33</v>
      </c>
      <c r="B54">
        <v>10</v>
      </c>
      <c r="D54">
        <v>10</v>
      </c>
    </row>
    <row r="55" spans="1:7" s="4" customFormat="1" x14ac:dyDescent="0.3">
      <c r="A55" s="14" t="s">
        <v>34</v>
      </c>
      <c r="B55" s="4">
        <f>6*52</f>
        <v>312</v>
      </c>
      <c r="D55" s="4">
        <f>6*52</f>
        <v>312</v>
      </c>
    </row>
    <row r="56" spans="1:7" s="4" customFormat="1" x14ac:dyDescent="0.3">
      <c r="A56" s="14" t="s">
        <v>35</v>
      </c>
      <c r="B56" s="4">
        <f>54/12</f>
        <v>4.5</v>
      </c>
      <c r="D56" s="4">
        <f>54/12</f>
        <v>4.5</v>
      </c>
    </row>
    <row r="57" spans="1:7" s="4" customFormat="1" x14ac:dyDescent="0.3">
      <c r="A57" s="1" t="s">
        <v>36</v>
      </c>
      <c r="B57" s="9">
        <f>B51*B54*B55*B56</f>
        <v>1235520</v>
      </c>
      <c r="C57" s="10"/>
      <c r="D57" s="9">
        <f>D51*D54*D55*D56</f>
        <v>1446120</v>
      </c>
      <c r="G57" s="15">
        <f>(D57/B57)-1</f>
        <v>0.17045454545454541</v>
      </c>
    </row>
    <row r="58" spans="1:7" s="4" customFormat="1" x14ac:dyDescent="0.3">
      <c r="A58" s="4" t="s">
        <v>37</v>
      </c>
      <c r="B58" s="11">
        <f>B73</f>
        <v>62.873572335585429</v>
      </c>
      <c r="C58" s="11"/>
      <c r="D58" s="11">
        <v>76</v>
      </c>
    </row>
    <row r="59" spans="1:7" s="4" customFormat="1" x14ac:dyDescent="0.3">
      <c r="A59" s="1" t="s">
        <v>38</v>
      </c>
      <c r="B59" s="12">
        <f>B57*B58</f>
        <v>77681556.092062503</v>
      </c>
      <c r="C59" s="12"/>
      <c r="D59" s="12">
        <f>D57*D58</f>
        <v>109905120</v>
      </c>
      <c r="G59" s="15">
        <f>(D59/B59)-1</f>
        <v>0.41481614850439508</v>
      </c>
    </row>
    <row r="60" spans="1:7" s="4" customFormat="1" x14ac:dyDescent="0.3"/>
    <row r="62" spans="1:7" x14ac:dyDescent="0.3">
      <c r="A62" s="18" t="s">
        <v>43</v>
      </c>
      <c r="B62" s="19"/>
      <c r="C62" s="19"/>
      <c r="D62" s="19"/>
      <c r="E62" s="19"/>
    </row>
    <row r="63" spans="1:7" x14ac:dyDescent="0.3">
      <c r="A63" s="13" t="s">
        <v>48</v>
      </c>
      <c r="B63" s="8">
        <f>B64/(B54*B55*B56)</f>
        <v>25.521866096866098</v>
      </c>
      <c r="C63" s="8"/>
      <c r="D63" s="8"/>
    </row>
    <row r="64" spans="1:7" x14ac:dyDescent="0.3">
      <c r="A64" s="13" t="s">
        <v>46</v>
      </c>
      <c r="B64" s="8">
        <v>358327</v>
      </c>
      <c r="C64" s="8"/>
      <c r="D64" s="8"/>
    </row>
    <row r="65" spans="1:7" x14ac:dyDescent="0.3">
      <c r="A65" s="13" t="s">
        <v>44</v>
      </c>
      <c r="B65" s="8">
        <v>35</v>
      </c>
      <c r="C65" s="8"/>
      <c r="D65" s="8"/>
    </row>
    <row r="66" spans="1:7" x14ac:dyDescent="0.3">
      <c r="A66" s="13" t="s">
        <v>45</v>
      </c>
      <c r="B66" s="8">
        <f>B54*B55*B56*B65</f>
        <v>491400</v>
      </c>
      <c r="C66" s="8"/>
      <c r="D66" s="8"/>
    </row>
    <row r="67" spans="1:7" s="1" customFormat="1" x14ac:dyDescent="0.3">
      <c r="A67" s="1" t="s">
        <v>47</v>
      </c>
      <c r="B67" s="9">
        <f>B66+B64</f>
        <v>849727</v>
      </c>
      <c r="C67" s="9"/>
      <c r="D67" s="9">
        <v>1344000</v>
      </c>
      <c r="G67" s="15">
        <f>(D67/B67)-1</f>
        <v>0.58168447042403026</v>
      </c>
    </row>
    <row r="69" spans="1:7" x14ac:dyDescent="0.3">
      <c r="A69" s="13" t="s">
        <v>49</v>
      </c>
      <c r="B69" s="17">
        <v>28602822</v>
      </c>
    </row>
    <row r="70" spans="1:7" x14ac:dyDescent="0.3">
      <c r="A70" s="13" t="s">
        <v>50</v>
      </c>
      <c r="B70" s="17">
        <v>24822550</v>
      </c>
    </row>
    <row r="71" spans="1:7" x14ac:dyDescent="0.3">
      <c r="A71" s="1" t="s">
        <v>38</v>
      </c>
      <c r="B71" s="12">
        <f>SUM(B69:B70)</f>
        <v>53425372</v>
      </c>
      <c r="D71" s="12">
        <v>101888350</v>
      </c>
    </row>
    <row r="72" spans="1:7" x14ac:dyDescent="0.3">
      <c r="B72" s="16"/>
    </row>
    <row r="73" spans="1:7" x14ac:dyDescent="0.3">
      <c r="A73" t="s">
        <v>51</v>
      </c>
      <c r="B73" s="16">
        <f>B71/B67</f>
        <v>62.873572335585429</v>
      </c>
      <c r="D73" s="16">
        <f>D71/D67</f>
        <v>75.809784226190473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</vt:lpstr>
      <vt:lpstr>Equip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Hickey</dc:creator>
  <cp:lastModifiedBy>Adam Finkin</cp:lastModifiedBy>
  <dcterms:created xsi:type="dcterms:W3CDTF">2018-12-11T18:07:10Z</dcterms:created>
  <dcterms:modified xsi:type="dcterms:W3CDTF">2018-12-18T19:41:37Z</dcterms:modified>
</cp:coreProperties>
</file>