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519"/>
  <workbookPr showInkAnnotation="0" autoCompressPictures="0"/>
  <bookViews>
    <workbookView xWindow="0" yWindow="0" windowWidth="25600" windowHeight="14580" tabRatio="646" activeTab="2"/>
  </bookViews>
  <sheets>
    <sheet name="SP-PDS" sheetId="1" r:id="rId1"/>
    <sheet name="WBS Dictionary Detailed" sheetId="2" r:id="rId2"/>
    <sheet name="Cost Book Rollup" sheetId="3" r:id="rId3"/>
    <sheet name="Management Cost Book Detail" sheetId="4" r:id="rId4"/>
    <sheet name="Phys &amp; Sim Cost Book Detail" sheetId="5" r:id="rId5"/>
    <sheet name="Light Collector Cost Book Detai" sheetId="6" r:id="rId6"/>
    <sheet name="Light Collector BOE" sheetId="10" r:id="rId7"/>
    <sheet name="Photosensors Cost Book Detail" sheetId="11" r:id="rId8"/>
    <sheet name="Photosensors BOE" sheetId="9" r:id="rId9"/>
    <sheet name="Electronics, Cables, Monitoring" sheetId="7" r:id="rId10"/>
    <sheet name="Integration and Installation" sheetId="8" r:id="rId1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13" i="3" l="1"/>
  <c r="E13" i="3"/>
  <c r="F13" i="3"/>
  <c r="G13" i="3"/>
  <c r="H13" i="3"/>
  <c r="I13" i="3"/>
  <c r="J13" i="3"/>
  <c r="D8" i="3"/>
  <c r="E8" i="3"/>
  <c r="F8" i="3"/>
  <c r="G8" i="3"/>
  <c r="H8" i="3"/>
  <c r="I8" i="3"/>
  <c r="J8" i="3"/>
  <c r="C13" i="3"/>
  <c r="Y85" i="6"/>
  <c r="Y83" i="6"/>
  <c r="H76" i="6"/>
  <c r="K57" i="6"/>
  <c r="H57" i="6"/>
  <c r="G57" i="6"/>
  <c r="E57" i="6"/>
  <c r="D57" i="6"/>
  <c r="Y73" i="6"/>
  <c r="H60" i="6"/>
  <c r="G60" i="6"/>
  <c r="F60" i="6"/>
  <c r="E60" i="6"/>
  <c r="D60" i="6"/>
  <c r="V73" i="6"/>
  <c r="S73" i="6"/>
  <c r="P73" i="6"/>
  <c r="V70" i="6"/>
  <c r="V71" i="6"/>
  <c r="S70" i="6"/>
  <c r="S71" i="6"/>
  <c r="P70" i="6"/>
  <c r="P71" i="6"/>
  <c r="V69" i="6"/>
  <c r="S69" i="6"/>
  <c r="P69" i="6"/>
  <c r="G76" i="6"/>
  <c r="F76" i="6"/>
  <c r="E76" i="6"/>
  <c r="D76" i="6"/>
  <c r="V85" i="6"/>
  <c r="S85" i="6"/>
  <c r="P85" i="6"/>
  <c r="V83" i="6"/>
  <c r="H85" i="6"/>
  <c r="S83" i="6"/>
  <c r="P83" i="6"/>
  <c r="H83" i="6"/>
  <c r="G83" i="6"/>
  <c r="H73" i="6"/>
  <c r="H70" i="6"/>
  <c r="H71" i="6"/>
  <c r="H69" i="6"/>
  <c r="C8" i="3"/>
  <c r="K21" i="6"/>
  <c r="H21" i="6"/>
  <c r="G21" i="6"/>
  <c r="E21" i="6"/>
  <c r="H36" i="6"/>
  <c r="H38" i="6"/>
  <c r="D24" i="6"/>
  <c r="D21" i="6"/>
  <c r="H41" i="6"/>
  <c r="G41" i="6"/>
  <c r="F41" i="6"/>
  <c r="E41" i="6"/>
  <c r="D41" i="6"/>
  <c r="Y53" i="6"/>
  <c r="V53" i="6"/>
  <c r="S53" i="6"/>
  <c r="P53" i="6"/>
  <c r="H53" i="6"/>
  <c r="Y50" i="6"/>
  <c r="Y51" i="6"/>
  <c r="V50" i="6"/>
  <c r="V51" i="6"/>
  <c r="S50" i="6"/>
  <c r="S51" i="6"/>
  <c r="P50" i="6"/>
  <c r="P51" i="6"/>
  <c r="Y49" i="6"/>
  <c r="V49" i="6"/>
  <c r="S49" i="6"/>
  <c r="P49" i="6"/>
  <c r="H49" i="6"/>
  <c r="H24" i="6"/>
  <c r="G24" i="6"/>
  <c r="F24" i="6"/>
  <c r="E24" i="6"/>
  <c r="Y38" i="6"/>
  <c r="V38" i="6"/>
  <c r="S38" i="6"/>
  <c r="P38" i="6"/>
  <c r="H35" i="6"/>
  <c r="P34" i="6"/>
  <c r="S34" i="6"/>
  <c r="V34" i="6"/>
  <c r="Y34" i="6"/>
  <c r="P35" i="6"/>
  <c r="S35" i="6"/>
  <c r="V35" i="6"/>
  <c r="Y35" i="6"/>
  <c r="P36" i="6"/>
  <c r="S36" i="6"/>
  <c r="V36" i="6"/>
  <c r="Y36" i="6"/>
  <c r="Y33" i="6"/>
  <c r="V33" i="6"/>
  <c r="S33" i="6"/>
  <c r="P33" i="6"/>
  <c r="E37" i="5"/>
  <c r="G37" i="5"/>
  <c r="I37" i="5"/>
  <c r="J37" i="5"/>
  <c r="K37" i="5"/>
  <c r="L37" i="5"/>
  <c r="M37" i="5"/>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8" i="1"/>
  <c r="C59" i="1"/>
  <c r="C60" i="1"/>
  <c r="C61" i="1"/>
  <c r="C62" i="1"/>
  <c r="C63" i="1"/>
  <c r="C64" i="1"/>
  <c r="C65" i="1"/>
  <c r="C66" i="1"/>
  <c r="C67" i="1"/>
  <c r="C68" i="1"/>
  <c r="C69" i="1"/>
  <c r="C70" i="1"/>
  <c r="C71" i="1"/>
  <c r="C72" i="1"/>
  <c r="C73" i="1"/>
  <c r="C74" i="1"/>
  <c r="C75" i="1"/>
  <c r="C76" i="1"/>
  <c r="C77" i="1"/>
  <c r="C78" i="1"/>
  <c r="C79" i="1"/>
  <c r="C80" i="1"/>
  <c r="C81" i="1"/>
  <c r="C82" i="1"/>
  <c r="C83" i="1"/>
  <c r="C84"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2" i="1"/>
  <c r="C133" i="1"/>
  <c r="C134" i="1"/>
  <c r="C135" i="1"/>
  <c r="C136" i="1"/>
  <c r="C137" i="1"/>
  <c r="C138" i="1"/>
  <c r="C139" i="1"/>
  <c r="C140" i="1"/>
  <c r="C141" i="1"/>
  <c r="C142" i="1"/>
  <c r="C143" i="1"/>
  <c r="C144" i="1"/>
  <c r="C145" i="1"/>
  <c r="C146" i="1"/>
  <c r="C147" i="1"/>
  <c r="C148" i="1"/>
  <c r="C149" i="1"/>
  <c r="C150" i="1"/>
  <c r="C151" i="1"/>
  <c r="C152" i="1"/>
  <c r="C153" i="1"/>
  <c r="C154" i="1"/>
  <c r="C155"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5" i="1"/>
  <c r="C206" i="1"/>
  <c r="C207" i="1"/>
  <c r="C209" i="1"/>
  <c r="C210" i="1"/>
  <c r="C211" i="1"/>
  <c r="C213" i="1"/>
  <c r="C214" i="1"/>
  <c r="C215" i="1"/>
  <c r="C217" i="1"/>
  <c r="C218" i="1"/>
  <c r="C219" i="1"/>
  <c r="C220" i="1"/>
  <c r="C221" i="1"/>
  <c r="C16" i="1"/>
  <c r="G22" i="5"/>
  <c r="G24" i="5"/>
  <c r="G26" i="5"/>
  <c r="G29" i="5"/>
  <c r="G33" i="5"/>
  <c r="G41" i="5"/>
  <c r="G46" i="5"/>
  <c r="G32" i="5"/>
  <c r="G21" i="5"/>
  <c r="D6" i="3"/>
  <c r="E6" i="3"/>
  <c r="I22" i="5"/>
  <c r="I24" i="5"/>
  <c r="I26" i="5"/>
  <c r="I29" i="5"/>
  <c r="I33" i="5"/>
  <c r="I41" i="5"/>
  <c r="I46" i="5"/>
  <c r="I32" i="5"/>
  <c r="I21" i="5"/>
  <c r="F6" i="3"/>
  <c r="J22" i="5"/>
  <c r="J24" i="5"/>
  <c r="J26" i="5"/>
  <c r="J29" i="5"/>
  <c r="J33" i="5"/>
  <c r="J41" i="5"/>
  <c r="J46" i="5"/>
  <c r="J32" i="5"/>
  <c r="J21" i="5"/>
  <c r="G6" i="3"/>
  <c r="K22" i="5"/>
  <c r="K24" i="5"/>
  <c r="K26" i="5"/>
  <c r="K29" i="5"/>
  <c r="K33" i="5"/>
  <c r="K41" i="5"/>
  <c r="K46" i="5"/>
  <c r="K32" i="5"/>
  <c r="K21" i="5"/>
  <c r="H6" i="3"/>
  <c r="L22" i="5"/>
  <c r="L24" i="5"/>
  <c r="L26" i="5"/>
  <c r="L29" i="5"/>
  <c r="L33" i="5"/>
  <c r="L41" i="5"/>
  <c r="L46" i="5"/>
  <c r="L32" i="5"/>
  <c r="L21" i="5"/>
  <c r="I6" i="3"/>
  <c r="M22" i="5"/>
  <c r="M24" i="5"/>
  <c r="M26" i="5"/>
  <c r="M29" i="5"/>
  <c r="M33" i="5"/>
  <c r="M41" i="5"/>
  <c r="M46" i="5"/>
  <c r="M32" i="5"/>
  <c r="M21" i="5"/>
  <c r="J6" i="3"/>
  <c r="E22" i="5"/>
  <c r="E24" i="5"/>
  <c r="E26" i="5"/>
  <c r="E29" i="5"/>
  <c r="E33" i="5"/>
  <c r="E41" i="5"/>
  <c r="E46" i="5"/>
  <c r="E32" i="5"/>
  <c r="E21" i="5"/>
  <c r="C6" i="3"/>
  <c r="E5" i="3"/>
  <c r="F5" i="3"/>
  <c r="G5" i="3"/>
  <c r="K47" i="4"/>
  <c r="K21" i="4"/>
  <c r="H5" i="3"/>
  <c r="L47" i="4"/>
  <c r="L21" i="4"/>
  <c r="I5" i="3"/>
  <c r="M47" i="4"/>
  <c r="M21" i="4"/>
  <c r="J5" i="3"/>
  <c r="D5" i="3"/>
  <c r="K22" i="4"/>
  <c r="H21" i="4"/>
  <c r="I21" i="4"/>
  <c r="J21" i="4"/>
  <c r="G21" i="4"/>
  <c r="M55" i="4"/>
  <c r="L55" i="4"/>
  <c r="K55" i="4"/>
  <c r="G55" i="4"/>
  <c r="G47" i="4"/>
  <c r="M36" i="4"/>
  <c r="L36" i="4"/>
  <c r="K36" i="4"/>
  <c r="G36" i="4"/>
  <c r="M30" i="4"/>
  <c r="L30" i="4"/>
  <c r="K30" i="4"/>
  <c r="G30" i="4"/>
  <c r="M22" i="4"/>
  <c r="L22" i="4"/>
  <c r="G22" i="4"/>
  <c r="I121" i="6"/>
  <c r="L122" i="6"/>
  <c r="P130" i="6"/>
  <c r="P131" i="6"/>
  <c r="P132" i="6"/>
  <c r="P134" i="6"/>
  <c r="E92" i="6"/>
  <c r="P153" i="6"/>
  <c r="P154" i="6"/>
  <c r="P155" i="6"/>
  <c r="P157" i="6"/>
  <c r="E138" i="6"/>
  <c r="P170" i="6"/>
  <c r="P185" i="6"/>
  <c r="E160" i="6"/>
  <c r="P200" i="6"/>
  <c r="P202" i="6"/>
  <c r="E189" i="6"/>
  <c r="E88" i="6"/>
  <c r="D18" i="3"/>
  <c r="E18" i="3"/>
  <c r="S130" i="6"/>
  <c r="S131" i="6"/>
  <c r="S132" i="6"/>
  <c r="S134" i="6"/>
  <c r="F92" i="6"/>
  <c r="S153" i="6"/>
  <c r="S154" i="6"/>
  <c r="S155" i="6"/>
  <c r="S157" i="6"/>
  <c r="F138" i="6"/>
  <c r="Q167" i="6"/>
  <c r="S167" i="6"/>
  <c r="S168" i="6"/>
  <c r="Q169" i="6"/>
  <c r="S169" i="6"/>
  <c r="Q176" i="6"/>
  <c r="S176" i="6"/>
  <c r="Q177" i="6"/>
  <c r="S177" i="6"/>
  <c r="Q178" i="6"/>
  <c r="S178" i="6"/>
  <c r="S185" i="6"/>
  <c r="F160" i="6"/>
  <c r="S197" i="6"/>
  <c r="S198" i="6"/>
  <c r="S202" i="6"/>
  <c r="F189" i="6"/>
  <c r="G88" i="6"/>
  <c r="F18" i="3"/>
  <c r="T167" i="6"/>
  <c r="V167" i="6"/>
  <c r="V168" i="6"/>
  <c r="T169" i="6"/>
  <c r="V169" i="6"/>
  <c r="T176" i="6"/>
  <c r="V176" i="6"/>
  <c r="T177" i="6"/>
  <c r="V177" i="6"/>
  <c r="T178" i="6"/>
  <c r="V178" i="6"/>
  <c r="V185" i="6"/>
  <c r="G160" i="6"/>
  <c r="V197" i="6"/>
  <c r="V198" i="6"/>
  <c r="V202" i="6"/>
  <c r="G189" i="6"/>
  <c r="H88" i="6"/>
  <c r="G18" i="3"/>
  <c r="H18" i="3"/>
  <c r="V153" i="6"/>
  <c r="V154" i="6"/>
  <c r="V155" i="6"/>
  <c r="V157" i="6"/>
  <c r="G138" i="6"/>
  <c r="J88" i="6"/>
  <c r="I18" i="3"/>
  <c r="G92" i="6"/>
  <c r="Y170" i="6"/>
  <c r="Y185" i="6"/>
  <c r="H160" i="6"/>
  <c r="Y200" i="6"/>
  <c r="Y202" i="6"/>
  <c r="H189" i="6"/>
  <c r="K88" i="6"/>
  <c r="J18" i="3"/>
  <c r="I134" i="6"/>
  <c r="D92" i="6"/>
  <c r="G146" i="6"/>
  <c r="H146" i="6"/>
  <c r="G147" i="6"/>
  <c r="H147" i="6"/>
  <c r="G148" i="6"/>
  <c r="H148" i="6"/>
  <c r="G149" i="6"/>
  <c r="H149" i="6"/>
  <c r="G150" i="6"/>
  <c r="H150" i="6"/>
  <c r="G151" i="6"/>
  <c r="H151" i="6"/>
  <c r="H157" i="6"/>
  <c r="D138" i="6"/>
  <c r="H183" i="6"/>
  <c r="H185" i="6"/>
  <c r="D160" i="6"/>
  <c r="F197" i="6"/>
  <c r="F199" i="6"/>
  <c r="F202" i="6"/>
  <c r="D189" i="6"/>
  <c r="D88" i="6"/>
  <c r="C18" i="3"/>
  <c r="V131" i="6"/>
  <c r="V132" i="6"/>
  <c r="V130" i="6"/>
</calcChain>
</file>

<file path=xl/sharedStrings.xml><?xml version="1.0" encoding="utf-8"?>
<sst xmlns="http://schemas.openxmlformats.org/spreadsheetml/2006/main" count="2434" uniqueCount="1109">
  <si>
    <t>Deliverables</t>
  </si>
  <si>
    <t>Responsible Institutions</t>
  </si>
  <si>
    <t>Single Phase 10KT 1</t>
  </si>
  <si>
    <t>Single-Phase Photon Detector System</t>
  </si>
  <si>
    <t>Project Management (Milestones, Reviews)</t>
  </si>
  <si>
    <t>Light collector WG Project Management</t>
  </si>
  <si>
    <t>Light collector pre-production review</t>
  </si>
  <si>
    <t>Light collector production QC setup complete</t>
  </si>
  <si>
    <t>Light collector production start</t>
  </si>
  <si>
    <t>Light collector first article delivered</t>
  </si>
  <si>
    <t>Light collector final article delivered</t>
  </si>
  <si>
    <t>Electronics/Cables/Calibration WG Project Management</t>
  </si>
  <si>
    <t>Electronics/cables pre-production review</t>
  </si>
  <si>
    <t xml:space="preserve">Electronics /cables QC test station complete </t>
  </si>
  <si>
    <t>Electronics/cables production start</t>
  </si>
  <si>
    <t>Electronics/cables first article delivered</t>
  </si>
  <si>
    <t>Electronics/cables final article delivered</t>
  </si>
  <si>
    <t>Calibration/monitoring pre-production review</t>
  </si>
  <si>
    <t xml:space="preserve">Calibration/monitoring QC test station complete </t>
  </si>
  <si>
    <t>Calibration/monitoring production start</t>
  </si>
  <si>
    <t>Calibration/monitoring first article delivered</t>
  </si>
  <si>
    <t>Calibration/monitoring final article delivered</t>
  </si>
  <si>
    <t>Integration WG Project Management</t>
  </si>
  <si>
    <t>Software and Physics WG Project Management</t>
  </si>
  <si>
    <t>Integrated Simulation framework complete</t>
  </si>
  <si>
    <t>Integrated Reconstruction  framework complete</t>
  </si>
  <si>
    <t>Online Monitoring Suite complete</t>
  </si>
  <si>
    <t>Online Database project complete</t>
  </si>
  <si>
    <t>Physics and Simulations</t>
  </si>
  <si>
    <t>Light Collector WG Physics/Simulations</t>
  </si>
  <si>
    <t>Photon Detector Part of Final Geometry</t>
  </si>
  <si>
    <t>Photo Sensor WG Physics/Simulations</t>
  </si>
  <si>
    <t>Electronics/Cables/Calibration WG Physics/Simulations</t>
  </si>
  <si>
    <t>Electronics, DAQ, Trigger Simulation</t>
  </si>
  <si>
    <t>Simulate the behavior of electronics/DAQ/trigger strategy. Iterate with simulation to optimize performance.</t>
  </si>
  <si>
    <t>Trigger/filter Development</t>
  </si>
  <si>
    <t>Strategies for mitigating total data rate from the photon detection system.</t>
  </si>
  <si>
    <t>Integration WG Physics/Simulations</t>
  </si>
  <si>
    <t>Software and Physics WG Physics/Simulations</t>
  </si>
  <si>
    <t>Simulation</t>
  </si>
  <si>
    <t>Offline simulation of the photon detector system</t>
  </si>
  <si>
    <t>Simulation of Light Formation in LAr</t>
  </si>
  <si>
    <t>Simulate the generation of light in liquid Argon.</t>
  </si>
  <si>
    <t>Validate Material and Optical Properties</t>
  </si>
  <si>
    <t>Integrate Light Collector, Sensor, Electronics/Trigger with LAr light simulation</t>
  </si>
  <si>
    <t>Reconstruction</t>
  </si>
  <si>
    <t>Reconstruct light and associate with the TPC</t>
  </si>
  <si>
    <t>Reconstruct optical signals and associate them with reconstructed objects in the TPC. This is what sets position and time resolution.</t>
  </si>
  <si>
    <t>Calorimetry with Light</t>
  </si>
  <si>
    <t>Use the total amount of light collected to reconstruct particle energies.</t>
  </si>
  <si>
    <t>Use the relative amount of early and late light for particle identification.</t>
  </si>
  <si>
    <t>Online Software</t>
  </si>
  <si>
    <t>Software which runs on the operating detector</t>
  </si>
  <si>
    <t>Online Monitoring</t>
  </si>
  <si>
    <t>Monitor behavior of optical detecturs while running</t>
  </si>
  <si>
    <t>Slow Controls</t>
  </si>
  <si>
    <t>Software for controlling and monitoring photosensors in the detector.</t>
  </si>
  <si>
    <t>Stable Data Running Mode</t>
  </si>
  <si>
    <t>Develop run mode for normal data taking.</t>
  </si>
  <si>
    <t>Calibration Running Mode</t>
  </si>
  <si>
    <t>Develop run mode for taking calibration data.</t>
  </si>
  <si>
    <t>Databases</t>
  </si>
  <si>
    <t>Calibration Database</t>
  </si>
  <si>
    <t>Database to hold calibration constants for use by the reconstruction.</t>
  </si>
  <si>
    <t>Hardware Database</t>
  </si>
  <si>
    <t>Database to track QC measurements of components. Should contain any measured optical properties of photosensors for access by offline simulation and reconstruction.</t>
  </si>
  <si>
    <t>Design, Engineering and R&amp;D</t>
  </si>
  <si>
    <t>Light Collector WG Design, Engineering and R&amp;D</t>
  </si>
  <si>
    <t>ARAPUCA-Conceptual Design Production Module</t>
  </si>
  <si>
    <t>ARAPUCA-Final 10kt Conceptual Design</t>
  </si>
  <si>
    <t>ARAPUCA-Engineering Design</t>
  </si>
  <si>
    <t>ARAPUCA-Engineering Drawings and Calculations for Production Module</t>
  </si>
  <si>
    <t>ARAPUCA-Final 10kt Engineering/Calculations</t>
  </si>
  <si>
    <t>ARAPUCA-Materials Selection for Production Module</t>
  </si>
  <si>
    <t>ARAPUCA-Final 10kt Bill of Materials</t>
  </si>
  <si>
    <t>ARAPUCA-Final Prototypes for Final Testing</t>
  </si>
  <si>
    <t>Final Production Preparation</t>
  </si>
  <si>
    <t>Comparative Testing results in LAr</t>
  </si>
  <si>
    <t>System Configuration Final Selection</t>
  </si>
  <si>
    <t>Final PD Module Configuration Selection</t>
  </si>
  <si>
    <t>Final Engineering Design</t>
  </si>
  <si>
    <t>Final Module and Booster Design(s) Ready for Fabrication</t>
  </si>
  <si>
    <t>Photo Sensor WG Design, Engineering and R&amp;D</t>
  </si>
  <si>
    <t>Evaluation, Qualification, and Selection of Photosensors</t>
  </si>
  <si>
    <t>Appraisal of photosensors and their packaging from different vendors for use in Lar</t>
  </si>
  <si>
    <t>Selected photosensors</t>
  </si>
  <si>
    <t>Tested Array and Ganging Configuration</t>
  </si>
  <si>
    <t>Optimal ganging scheme(s)</t>
  </si>
  <si>
    <t>Cold Board Design and Prototyping</t>
  </si>
  <si>
    <t>Design and fabrication of cold board incorporating mechanical and electrical constraints/features</t>
  </si>
  <si>
    <t>Fabricated Cold Board prototype(s)</t>
  </si>
  <si>
    <t>Tested Photosensor assemblies</t>
  </si>
  <si>
    <t>Testing and evaluation of cold board with mounted photosensors</t>
  </si>
  <si>
    <t>Tested Cold Board prototype(s)</t>
  </si>
  <si>
    <t>Preliminary negotiations with sensor vendors</t>
  </si>
  <si>
    <t>Initial Discussions towards production procurement</t>
  </si>
  <si>
    <t>Frozen product, cost estimate and proposed method of delivery</t>
  </si>
  <si>
    <t>QA/QC Plan</t>
  </si>
  <si>
    <t>Plan for quality control and assurance of production sample</t>
  </si>
  <si>
    <t>QA/QC procedure</t>
  </si>
  <si>
    <t>Electronics/Cables/Calibration WG Design, Engineering and R&amp;D</t>
  </si>
  <si>
    <t>Integration WG Design, Engineering and R&amp;D</t>
  </si>
  <si>
    <t>System Engineering</t>
  </si>
  <si>
    <t>System engineering specific to PD integration</t>
  </si>
  <si>
    <t>Development of QA Plan (specification of tests/facilities)</t>
  </si>
  <si>
    <t>Material Selection/Characterization</t>
  </si>
  <si>
    <t>Aging tests for material coatings</t>
  </si>
  <si>
    <t>External Interface Specifications (with other subsystems)</t>
  </si>
  <si>
    <t>Develop specifications of all interfaces with external subsystems</t>
  </si>
  <si>
    <t>Internal Interface Specifications (within PDS subsystem)</t>
  </si>
  <si>
    <t>Develop specifications of all interfaces with PDS subsystems</t>
  </si>
  <si>
    <t>Development of QC Plans (for all components)</t>
  </si>
  <si>
    <t>Develop quality control program for all PDS components</t>
  </si>
  <si>
    <t>Develop Cable Routing Plan</t>
  </si>
  <si>
    <t>Design Cable Support Structures</t>
  </si>
  <si>
    <t>Design Pre-Integration QC test Facility</t>
  </si>
  <si>
    <t xml:space="preserve">Design of pre-integration test facility </t>
  </si>
  <si>
    <t>Design Pre-Installation QC test Facility</t>
  </si>
  <si>
    <t xml:space="preserve">Design of pre-installation test facility </t>
  </si>
  <si>
    <t>Production Setup</t>
  </si>
  <si>
    <t>Light Collector WG Production Setup</t>
  </si>
  <si>
    <t>Fabrication Tooling Complete</t>
  </si>
  <si>
    <t>Post-Assembly Test Stand Development</t>
  </si>
  <si>
    <t>Post-Assembly Test Stand(s)</t>
  </si>
  <si>
    <t>Photo Sensor WG Production Setup</t>
  </si>
  <si>
    <t> SiPM Procurement</t>
  </si>
  <si>
    <t>Specification of devices and terms of purchase</t>
  </si>
  <si>
    <t>Agreement with vendor on device specification and terms of delivery</t>
  </si>
  <si>
    <t>Contract with vendor</t>
  </si>
  <si>
    <t>Generation of a Purchase Order</t>
  </si>
  <si>
    <t>Generation of purchase requisition</t>
  </si>
  <si>
    <t>Order placed with vendor</t>
  </si>
  <si>
    <t>SiPM Test Stand(s) Development</t>
  </si>
  <si>
    <t>Development of test stand(s) for the production photosensors</t>
  </si>
  <si>
    <t>SiPM Warm Test Stand(s) Development</t>
  </si>
  <si>
    <t>Room Temperature Test Stand(s)</t>
  </si>
  <si>
    <t>SiPM Cold Test Stand(s) Development</t>
  </si>
  <si>
    <t>Cryogenic Temperature Test Stand(s)</t>
  </si>
  <si>
    <t>Electronics/Cables/Calibration WG Production Setup</t>
  </si>
  <si>
    <t>Integration WG Production Setup</t>
  </si>
  <si>
    <t>Fabrication of pre-integration QC test Facility</t>
  </si>
  <si>
    <t>Fabrication of pre-installation QC test Facility</t>
  </si>
  <si>
    <t>Production</t>
  </si>
  <si>
    <t>Light Collector WG Production</t>
  </si>
  <si>
    <t>Components for PD Module Fabrication</t>
  </si>
  <si>
    <t>Post-Assembly Testing</t>
  </si>
  <si>
    <t>Post-Assembly Testing (Prior to Shipping)</t>
  </si>
  <si>
    <t>Post-Assembly Testing – Cryogenic Stability</t>
  </si>
  <si>
    <t>Production Shipping</t>
  </si>
  <si>
    <t>Shipping of PD Modules to Pre-Installation Storage Facility &amp; Req'd Facility</t>
  </si>
  <si>
    <t>Crates, Shipping &amp; Storage for PD Podules (Pre-Install)</t>
  </si>
  <si>
    <t>Photo Sensor WG Production</t>
  </si>
  <si>
    <t>SiPM Testing</t>
  </si>
  <si>
    <t>Testing of production photosensors</t>
  </si>
  <si>
    <t>Specification of testing procedures and parameters</t>
  </si>
  <si>
    <t>Elucidation of procedures and parameters to be measured</t>
  </si>
  <si>
    <t>Qualification Criteria</t>
  </si>
  <si>
    <t>Warm testing of SiPMs</t>
  </si>
  <si>
    <t>SiPMs ready for mounting on cold board</t>
  </si>
  <si>
    <t>Warm testing of cold board</t>
  </si>
  <si>
    <t>Cold board ready for cryo testing</t>
  </si>
  <si>
    <t>Cold testing of cold board</t>
  </si>
  <si>
    <t>Tested Cold Boards ready for PD modules</t>
  </si>
  <si>
    <t>Testing Documentation and QC Database</t>
  </si>
  <si>
    <t>QA/QC database</t>
  </si>
  <si>
    <t>Cold Board Production</t>
  </si>
  <si>
    <t>Production of board which will interface to the collectors and be immersed in Lar</t>
  </si>
  <si>
    <t>Cold Board Fabrication</t>
  </si>
  <si>
    <t>Fabricated cold board</t>
  </si>
  <si>
    <t>Cold Board Testing</t>
  </si>
  <si>
    <t>Cold board ready for mounting of SiPMs</t>
  </si>
  <si>
    <t>Mounting of SiPMs on Cold Board</t>
  </si>
  <si>
    <t>Soldering of SiPMs to cold board</t>
  </si>
  <si>
    <t>Cold board ready for warm testing of ganged sensors</t>
  </si>
  <si>
    <t>Electronics/Cables/Calibration WG Production</t>
  </si>
  <si>
    <t>Light Collector WG Integration (Global Integration Facility)</t>
  </si>
  <si>
    <t>Photo Sensor WG Integration (Global Integration Facility)</t>
  </si>
  <si>
    <t>Electronics/Cables/Calibration WG Integration (Global Integration Facility)</t>
  </si>
  <si>
    <t>Integration WG Integration (Global Integration Facility)</t>
  </si>
  <si>
    <t>Operation of pre-integration QC test facility</t>
  </si>
  <si>
    <t>Testing of components and PD modules</t>
  </si>
  <si>
    <t>Test photon detectors/cables on APAs (Integration Facility?)</t>
  </si>
  <si>
    <t>PDs tested in cold test facility prior to installation into FD SP cryostat</t>
  </si>
  <si>
    <t>Installation (Activity at SURF)</t>
  </si>
  <si>
    <t>Light Collector WG Installation (Activity at SURF)</t>
  </si>
  <si>
    <t>Photo Sensor WG Installation (Activity at SURF)</t>
  </si>
  <si>
    <t>Electronics/Cables/Calibration WG Installation (Activity at SURF)</t>
  </si>
  <si>
    <t>Integration WG Installation (Activity at SURF)</t>
  </si>
  <si>
    <t>Pre-APA Installation</t>
  </si>
  <si>
    <t xml:space="preserve">Final Pre-installation </t>
  </si>
  <si>
    <t>Connect cryostat flange cables</t>
  </si>
  <si>
    <t>Make connection of cables to flanges (warm/cold)</t>
  </si>
  <si>
    <t>Initial Operation/qualification of PD system</t>
  </si>
  <si>
    <t>Operation and Commissioning of PD system after installation?</t>
  </si>
  <si>
    <t>Analysis of PDS Performance</t>
  </si>
  <si>
    <t>Initial checkout of completely Installed PD system (prior to handoff)</t>
  </si>
  <si>
    <t>Software and Physics WG Installation (Activity at SURF)</t>
  </si>
  <si>
    <t>Simulation/Reconstruction framework review</t>
  </si>
  <si>
    <t>Final pre-productions revisions/modifications to readout electronics</t>
  </si>
  <si>
    <t>Pre-production electronic module design</t>
  </si>
  <si>
    <t>Readout Electronics Design</t>
  </si>
  <si>
    <t>Final selection/validation of cold signal readout cables/connectors</t>
  </si>
  <si>
    <t>Selected cold signal readout cables/connectors</t>
  </si>
  <si>
    <t>Cold Signal Cable Selection/Validation</t>
  </si>
  <si>
    <t>Final selection/validation of warm signal readout cables/connectors</t>
  </si>
  <si>
    <t>Selected warm signal readout cables/connectors</t>
  </si>
  <si>
    <t>Warm signal cable Selection/Validation</t>
  </si>
  <si>
    <t>Photon Detector Power Supply Selection/Validation</t>
  </si>
  <si>
    <t>Final selection/validation of production non-bias power supplies</t>
  </si>
  <si>
    <t>Selection of non-bias power supplies</t>
  </si>
  <si>
    <t>Non-bias voltage power supply Selection/Validation</t>
  </si>
  <si>
    <t>Grounding scheme for PD electronics/cables/power supplies</t>
  </si>
  <si>
    <t>Coordination with pd integration group, DUNE grounding and APA/DAQ to develop grounding plan</t>
  </si>
  <si>
    <t>Dune/PD grounding plan</t>
  </si>
  <si>
    <t>Pre-production monitoring design</t>
  </si>
  <si>
    <t>Design of PD monitoring (calibration?) system</t>
  </si>
  <si>
    <t>PDS Monitoning/Calibration System</t>
  </si>
  <si>
    <t>Monitoring system Materials Selection</t>
  </si>
  <si>
    <t>Monitoring system Prototyping</t>
  </si>
  <si>
    <t>Signal cable feedthru selection/validation</t>
  </si>
  <si>
    <t>Signal cable feedthrough for cryostat flange</t>
  </si>
  <si>
    <t xml:space="preserve">Design/Fabricate readout Electronics Test Stand </t>
  </si>
  <si>
    <t>Design/fabricate Photon Detector Cable test stand</t>
  </si>
  <si>
    <t>Photon Detector Power Supply test stations</t>
  </si>
  <si>
    <t>Non-bias voltage power supply test station</t>
  </si>
  <si>
    <t>PDS Monitoning/Calibration test station</t>
  </si>
  <si>
    <t>Signal cable feedthru Test Station</t>
  </si>
  <si>
    <t xml:space="preserve">Readout Electronics </t>
  </si>
  <si>
    <t>Readout Electronics Fabrication</t>
  </si>
  <si>
    <t>Readout Electronics Testing</t>
  </si>
  <si>
    <t>Photon Detector Cable Fabrication/testing</t>
  </si>
  <si>
    <t>Cold Signal Cable Testing</t>
  </si>
  <si>
    <t>Warm signal cable</t>
  </si>
  <si>
    <t>Warm signal cable Fabrication</t>
  </si>
  <si>
    <t>Warm signal cable Testing</t>
  </si>
  <si>
    <t>Non-bias voltage power supply</t>
  </si>
  <si>
    <t>Non-bias voltage power supply Procurement</t>
  </si>
  <si>
    <t>Non-bias voltage power supply testing</t>
  </si>
  <si>
    <t>Photon Detector Power Supply Procurement/Testing</t>
  </si>
  <si>
    <t>Grounding Materials PD electronics/cables/power supplies Procurement</t>
  </si>
  <si>
    <t>Monitoring system procurement/Fabrication</t>
  </si>
  <si>
    <t>Monitoring systemTesting</t>
  </si>
  <si>
    <t>Photon System integration plan/tooling review</t>
  </si>
  <si>
    <t>Photon system installation plan/tooling review</t>
  </si>
  <si>
    <t>Photon system/APA Integration finished</t>
  </si>
  <si>
    <t>Photon system/APA Integration start</t>
  </si>
  <si>
    <t>Photon system Installation (SURF) Start</t>
  </si>
  <si>
    <t>Photon system Installation (SURF) Stop</t>
  </si>
  <si>
    <t>Add the light collectors, with final dimensions, to the as-built simulated geometry.</t>
  </si>
  <si>
    <t>Photosensor response parameterization or simulation</t>
  </si>
  <si>
    <t>Define the simulation of the photosensor responses to single photoelectrons or as a function of photoelectrons collected.</t>
  </si>
  <si>
    <t>Develop integrated simulation as part of DUNE simulation incorporating design and algorithm for detector response developed in the light collector, sensor, electronics, and integration groups.</t>
  </si>
  <si>
    <t xml:space="preserve">Place photon detectors in their final positions, and with their correct channel numbers, as in the as-built geometry. </t>
  </si>
  <si>
    <t>Photon Detector Positions and Channel Map in Final Geometry</t>
  </si>
  <si>
    <t xml:space="preserve">WBS </t>
  </si>
  <si>
    <t>WBS Element Name</t>
  </si>
  <si>
    <t>DUNE</t>
  </si>
  <si>
    <t>2.4.1</t>
  </si>
  <si>
    <t>2.4.1.1</t>
  </si>
  <si>
    <t>2.4.1.1.1</t>
  </si>
  <si>
    <t>2.4.1.1.2</t>
  </si>
  <si>
    <t>2.4.1.1.3</t>
  </si>
  <si>
    <t>2.4.3.1.4</t>
  </si>
  <si>
    <t>2.4.1.1.5</t>
  </si>
  <si>
    <t>2.4.1.1.6</t>
  </si>
  <si>
    <t>2.4.1.1.7</t>
  </si>
  <si>
    <t>2.4.1.2</t>
  </si>
  <si>
    <t>2.4.1.2.1</t>
  </si>
  <si>
    <t>2.4.1.2.2</t>
  </si>
  <si>
    <t>2.4.1.2.3</t>
  </si>
  <si>
    <t>2.4.1.2.4</t>
  </si>
  <si>
    <t>2.4.1.2.5</t>
  </si>
  <si>
    <t>2.4.1.3</t>
  </si>
  <si>
    <t>2.4.1.3.1</t>
  </si>
  <si>
    <t>2.4.1.3.2</t>
  </si>
  <si>
    <t>2.4.1.3.3</t>
  </si>
  <si>
    <t>2.4.1.3.4</t>
  </si>
  <si>
    <t>2.4.1.3.5</t>
  </si>
  <si>
    <t>2.4.1.3.6</t>
  </si>
  <si>
    <t>2.4.1.3.7</t>
  </si>
  <si>
    <t>2.4.1.3.8</t>
  </si>
  <si>
    <t>2.4.1.3.9</t>
  </si>
  <si>
    <t>2.4.1.3.10</t>
  </si>
  <si>
    <t>2.4.1.4</t>
  </si>
  <si>
    <t>2.4.1.4.1</t>
  </si>
  <si>
    <t>2.4.1.4.2</t>
  </si>
  <si>
    <t>2.4.1.4.3</t>
  </si>
  <si>
    <t>2.4.1.4.4</t>
  </si>
  <si>
    <t>2.4.1.4.5</t>
  </si>
  <si>
    <t>2.4.1.4.6</t>
  </si>
  <si>
    <t>2.4.1.4.7</t>
  </si>
  <si>
    <t>2.4.1.5</t>
  </si>
  <si>
    <t>2.4.1.5.1</t>
  </si>
  <si>
    <t>2.4.1.5.2</t>
  </si>
  <si>
    <t>2.4.1.5.3</t>
  </si>
  <si>
    <t>2.4.1.5.4</t>
  </si>
  <si>
    <t>2.4.1.5.5</t>
  </si>
  <si>
    <t>2.4.1.5.6</t>
  </si>
  <si>
    <t>2.4.2.1</t>
  </si>
  <si>
    <t>2.4.2.1.1</t>
  </si>
  <si>
    <t>2.4.2.2</t>
  </si>
  <si>
    <t>2.4.2.2.1</t>
  </si>
  <si>
    <t>2.4.2.3</t>
  </si>
  <si>
    <t>2.4.2.3.1</t>
  </si>
  <si>
    <t>2.4.2.3.2</t>
  </si>
  <si>
    <t>2.4.2.4</t>
  </si>
  <si>
    <t>2.4.2.4.1</t>
  </si>
  <si>
    <t>2.4.2.5</t>
  </si>
  <si>
    <t>2.4.2.5.1</t>
  </si>
  <si>
    <t>2.4.2.5.1.1</t>
  </si>
  <si>
    <t>2.4.2.5.1.2</t>
  </si>
  <si>
    <t>2.4.2.5.1.3</t>
  </si>
  <si>
    <t>2.4.2.5.2</t>
  </si>
  <si>
    <t>2.4.2.5.2.1</t>
  </si>
  <si>
    <t>2.4.2.5.2.2</t>
  </si>
  <si>
    <t>2.4.2.5.2.3</t>
  </si>
  <si>
    <t>2.4.2.5.3</t>
  </si>
  <si>
    <t>2.4.2.5.3.1</t>
  </si>
  <si>
    <t>2.4.2.5.3.2</t>
  </si>
  <si>
    <t>2.4.2.5.3.3</t>
  </si>
  <si>
    <t>2.4.2.5.3.4</t>
  </si>
  <si>
    <t>2.4.2.5.4</t>
  </si>
  <si>
    <t>2.4.2.5.4.1</t>
  </si>
  <si>
    <t>2.4.2.5.4.2</t>
  </si>
  <si>
    <t>2.4.3</t>
  </si>
  <si>
    <t>2.4.3.1</t>
  </si>
  <si>
    <t>2.4.3.1.1</t>
  </si>
  <si>
    <t>2.4.3.1.1.1</t>
  </si>
  <si>
    <t>2.4.3.1.1.2</t>
  </si>
  <si>
    <t>2.4.3.1.2</t>
  </si>
  <si>
    <t>2.4.3.1.2.1</t>
  </si>
  <si>
    <t>2.4.3.1.2.2</t>
  </si>
  <si>
    <t>2.4.3.1.2.3</t>
  </si>
  <si>
    <t>2.4.3.2</t>
  </si>
  <si>
    <t>2.4.3.2.1</t>
  </si>
  <si>
    <t>2.4.3.2.2</t>
  </si>
  <si>
    <t>2.4.3.2.3</t>
  </si>
  <si>
    <t>2.4.3.2.4</t>
  </si>
  <si>
    <t>2.4.3.2.5</t>
  </si>
  <si>
    <t>2.4.3.2.6</t>
  </si>
  <si>
    <t>2.4.3.3</t>
  </si>
  <si>
    <t>2.4.3.3.1</t>
  </si>
  <si>
    <t>2.4.3.3.3</t>
  </si>
  <si>
    <t>2.4.3.3.3.1</t>
  </si>
  <si>
    <t>2.4.3.3.3.3</t>
  </si>
  <si>
    <t>2.4.3.3.4</t>
  </si>
  <si>
    <t>2.4.3.3.4.1</t>
  </si>
  <si>
    <t>2.4.3.3.5</t>
  </si>
  <si>
    <t>2.4.3.3.6</t>
  </si>
  <si>
    <t>2.4.3.3.6.1</t>
  </si>
  <si>
    <t>2.4.3.3.6.2</t>
  </si>
  <si>
    <t>2.4.3.3.6.3</t>
  </si>
  <si>
    <t>2.4.3.3.7</t>
  </si>
  <si>
    <t>2.4.3.4</t>
  </si>
  <si>
    <t>2.4.3.4.1</t>
  </si>
  <si>
    <t>2.4.3.4.1.1</t>
  </si>
  <si>
    <t>2.4.3.4.1.1.1</t>
  </si>
  <si>
    <t>2.4.3.4.1.1.2</t>
  </si>
  <si>
    <t>2.4.3.4.1.1.3</t>
  </si>
  <si>
    <t>2.4.3.4.2</t>
  </si>
  <si>
    <t>2.4.3.4.3</t>
  </si>
  <si>
    <t>2.4.3.4.4</t>
  </si>
  <si>
    <t>2.4.3.4.5</t>
  </si>
  <si>
    <t>2.4.3.4.6</t>
  </si>
  <si>
    <t>2.4.3.4.7</t>
  </si>
  <si>
    <t>2.4.3.4.9</t>
  </si>
  <si>
    <t>2.4.3.4.10</t>
  </si>
  <si>
    <t>2.4.3.4.11</t>
  </si>
  <si>
    <t>2.4.4</t>
  </si>
  <si>
    <t>2.4.4.1</t>
  </si>
  <si>
    <t>2.4.4.1.1</t>
  </si>
  <si>
    <t>2.4.4.1.1.1</t>
  </si>
  <si>
    <t>2.4.4.1.1.2</t>
  </si>
  <si>
    <t>2.4.4.1.1.3</t>
  </si>
  <si>
    <t>2.4.4.1.2</t>
  </si>
  <si>
    <t>2.4.4.2</t>
  </si>
  <si>
    <t>2.4.4.2.1</t>
  </si>
  <si>
    <t>2.4.4.2.1.1</t>
  </si>
  <si>
    <t>2.4.4.2.1.2</t>
  </si>
  <si>
    <t>2.4.4.2.2</t>
  </si>
  <si>
    <t>2.4.4.2.2.1</t>
  </si>
  <si>
    <t>2.4.4.2.2.2</t>
  </si>
  <si>
    <t>2.4.4.3</t>
  </si>
  <si>
    <t>2.4.4.3.1</t>
  </si>
  <si>
    <t>2.4.4.3.2</t>
  </si>
  <si>
    <t>2.4.4.3.3</t>
  </si>
  <si>
    <t>2.4.4.3.4</t>
  </si>
  <si>
    <t>2.4.4.3.4.1</t>
  </si>
  <si>
    <t>2.4.4.3.5</t>
  </si>
  <si>
    <t>2.4.4.3.6</t>
  </si>
  <si>
    <t>2.4.4.4</t>
  </si>
  <si>
    <t>2.4.4.4.1</t>
  </si>
  <si>
    <t>2.4.5</t>
  </si>
  <si>
    <t>2.4.5.1</t>
  </si>
  <si>
    <t>2.4.5.1.1</t>
  </si>
  <si>
    <t>2.4.5.1.1.1</t>
  </si>
  <si>
    <t>2.4.5.1.1.2</t>
  </si>
  <si>
    <t>2.4.5.1.1.3</t>
  </si>
  <si>
    <t>2.4.5.1.2</t>
  </si>
  <si>
    <t>2.4.5.1.3</t>
  </si>
  <si>
    <t>2.4.5.1.3.1</t>
  </si>
  <si>
    <t>2.4.5.1.3.2</t>
  </si>
  <si>
    <t>2.4.5.1.4</t>
  </si>
  <si>
    <t>2.4.5.2</t>
  </si>
  <si>
    <t>2.4.5.2.1</t>
  </si>
  <si>
    <t>2.4.5.2.2</t>
  </si>
  <si>
    <t>2.4.5.2.2.1</t>
  </si>
  <si>
    <t>2.4.5.2.2.2</t>
  </si>
  <si>
    <t>2.4.5.2.2.3</t>
  </si>
  <si>
    <t>2.4.5.2.2.4</t>
  </si>
  <si>
    <t>2.4.5.3</t>
  </si>
  <si>
    <t>2.4.5.3.1</t>
  </si>
  <si>
    <t>2.4.5.3.1.1</t>
  </si>
  <si>
    <t>2.4.5.3.1.2</t>
  </si>
  <si>
    <t>2.4.5.3.2</t>
  </si>
  <si>
    <t>2.4.5.3.2.1</t>
  </si>
  <si>
    <t>2.4.5.3.2.2</t>
  </si>
  <si>
    <t>2.4.5.3.3.1</t>
  </si>
  <si>
    <t>2.4.5.3.3.1.1</t>
  </si>
  <si>
    <t>2.4.5.3.3.1.2</t>
  </si>
  <si>
    <t>2.4.5.3.3.3</t>
  </si>
  <si>
    <t>2.4.5.3.3.3.1</t>
  </si>
  <si>
    <t>2.4.5.3.3.3.2</t>
  </si>
  <si>
    <t>2.4.5.3.4</t>
  </si>
  <si>
    <t>2.4.5.3.4.1</t>
  </si>
  <si>
    <t>2.4.5.3.4.1.1</t>
  </si>
  <si>
    <t>2.4.5.3.4.1.2</t>
  </si>
  <si>
    <t>2.4.5.3.5</t>
  </si>
  <si>
    <t>2.4.5.3.6</t>
  </si>
  <si>
    <t>2.4.5.3.6.1</t>
  </si>
  <si>
    <t>2.4.5.3.6.2</t>
  </si>
  <si>
    <t>2.4.5.3.7</t>
  </si>
  <si>
    <t>2.4.5.3.7.1</t>
  </si>
  <si>
    <t>2.4.5.3.7.2</t>
  </si>
  <si>
    <t>2.4.6</t>
  </si>
  <si>
    <t>2.4.6.1</t>
  </si>
  <si>
    <t>2.4.6.2</t>
  </si>
  <si>
    <t>2.4.6.3</t>
  </si>
  <si>
    <t>2.4.6.4</t>
  </si>
  <si>
    <t>2.4.6.4.1</t>
  </si>
  <si>
    <t>2.4.6.4.3</t>
  </si>
  <si>
    <t>2.4.7</t>
  </si>
  <si>
    <t>2.4.7.1</t>
  </si>
  <si>
    <t>2.4.7.2</t>
  </si>
  <si>
    <t>2.4.7.3</t>
  </si>
  <si>
    <t>2.4.7.4</t>
  </si>
  <si>
    <t>2.4.7.4.1</t>
  </si>
  <si>
    <t>2.4.7.4.2</t>
  </si>
  <si>
    <t>2.4.7.4.3</t>
  </si>
  <si>
    <t>2.4.7.4.4</t>
  </si>
  <si>
    <t>2.4.7.5</t>
  </si>
  <si>
    <t>2.4.2</t>
  </si>
  <si>
    <t xml:space="preserve"> </t>
  </si>
  <si>
    <t>Final confirmation of light collector selection</t>
  </si>
  <si>
    <t>Approval to begin light collector fabrication</t>
  </si>
  <si>
    <t>PD light collector construction start</t>
  </si>
  <si>
    <t>QC plan and equipment in place</t>
  </si>
  <si>
    <t>Milestone marking delivery of the final PD modules to the integration site</t>
  </si>
  <si>
    <t>First modules delivered to integration site</t>
  </si>
  <si>
    <t>Final modules delivered to the integration site</t>
  </si>
  <si>
    <t>Milestone marking selection of final light collector system design</t>
  </si>
  <si>
    <t>Reviews and scheduling milestones for light collector designs, components and modules</t>
  </si>
  <si>
    <t>Contracts placed for purchasing of production photosensors</t>
  </si>
  <si>
    <t>Pre-production review of light collector system.  Project and Consortium approval to place contracts and begin fabrication of PD light collector components</t>
  </si>
  <si>
    <t>Approval to begin photosensor procurement/fabrication</t>
  </si>
  <si>
    <t>Milestone marking completion on major procurement contracts for photosensors</t>
  </si>
  <si>
    <t>Photosensor procurement contracts placed</t>
  </si>
  <si>
    <t>Milestone marking completion of the QC plan and testing equipment for photosensors</t>
  </si>
  <si>
    <t>QC plan/test stations complete</t>
  </si>
  <si>
    <t>Milestone marking delivery of first tested/assembled SiPM mounting cold boards to PD assembly site</t>
  </si>
  <si>
    <t>First cold boards delivered</t>
  </si>
  <si>
    <t>Milestone marking delivery of final tested/assembled SiPM mounting cold boards to PD assembly site</t>
  </si>
  <si>
    <t>Final cold boards delivered</t>
  </si>
  <si>
    <t>Photosensor WG Project Management</t>
  </si>
  <si>
    <t>Photosensor pre-production review</t>
  </si>
  <si>
    <t>Photosensor first article delivered</t>
  </si>
  <si>
    <t>Photosensor final article delivered</t>
  </si>
  <si>
    <t>Reviews and scheduling milestones for electronics/cabling/calibration designs and components</t>
  </si>
  <si>
    <t>Reviews and scheduling milestones for photosensor designs, components and cold board assemblies</t>
  </si>
  <si>
    <t>Pre-production review of Photosensor.  Project/consortium approval to place procurement contracts and begin testing of photosensors and assembly of cold PCBs</t>
  </si>
  <si>
    <t>Milestone marking completion of QC plan and testing equipment</t>
  </si>
  <si>
    <t xml:space="preserve">Milestone marking delivery of first electronics/cabling </t>
  </si>
  <si>
    <t xml:space="preserve">Milestone marking delivery of final electronics/cabling </t>
  </si>
  <si>
    <t>Electronics/cabling construction begins</t>
  </si>
  <si>
    <t>Pre-production review of calibration/monitoring system.  Project/consortium approval to place procurement contracts and begin assembly and testing calibration/monitoring system</t>
  </si>
  <si>
    <t>Pre-production review of electronics, and cables.  Project/consortium approval to place procurement contracts and begin assembly and testing of  electronics and cables.  This line includes all PD electronics, cables and power supplies, inside and outside the cryostat.</t>
  </si>
  <si>
    <t>Milestone marking completion of the calibration/monitoring system QC plan and equipment</t>
  </si>
  <si>
    <t>Electronics/cabling final articles delivered</t>
  </si>
  <si>
    <t>Electronics/cabling first articles delivered</t>
  </si>
  <si>
    <t>Approval to begin calibration/monitoring system purchasing and fabrication</t>
  </si>
  <si>
    <t>Approval to begin  electronics, and cables purchasing and fabrication</t>
  </si>
  <si>
    <t>Milestone marking calibration/monitoring system fabrication beginning</t>
  </si>
  <si>
    <t>QC plan/testing station for calibration/monitoring in place</t>
  </si>
  <si>
    <t>Calibration/monitoring system fabrication begins</t>
  </si>
  <si>
    <t>Milestone marling first item delivery of calibration/monitoring system components</t>
  </si>
  <si>
    <t>Calibration/monitoring system first articles delivered</t>
  </si>
  <si>
    <t xml:space="preserve">Approval </t>
  </si>
  <si>
    <t>Milestone marling final item delivery of calibration/monitoring system components</t>
  </si>
  <si>
    <t>Calibration/monitoring system final articles delivered</t>
  </si>
  <si>
    <t>Photon system /APA/CPA/CE Integration Review</t>
  </si>
  <si>
    <t>Project management review of PD/APA/CPA/CE integration plans</t>
  </si>
  <si>
    <t>Approval to proceed with PD design/integration plan</t>
  </si>
  <si>
    <t>PD/Cabling integration plan approved</t>
  </si>
  <si>
    <t xml:space="preserve">Project management review of PD installation cabling plan into FD.  Includes cabling and testing plans.  </t>
  </si>
  <si>
    <t>Project management review of PD/cabling integration plan  Includes review of pre and post-integration testing, cabling, and integration tooling</t>
  </si>
  <si>
    <t>PD FD installation plan approved</t>
  </si>
  <si>
    <t>PD Integration complete</t>
  </si>
  <si>
    <t>Milestone marking ind of integration of PD cables and modules into APA assemblies</t>
  </si>
  <si>
    <t>Milestone marking beginning of integration of PD cables and modules into APA assemblies</t>
  </si>
  <si>
    <t>Milestone marking the beginning of PD installation/cabling into the 10KT detector</t>
  </si>
  <si>
    <t>PD installation/Cabling Begins</t>
  </si>
  <si>
    <t>Milestone marking the completion of PD installation/cabling into the 10KT detector</t>
  </si>
  <si>
    <t>PD Integration begins</t>
  </si>
  <si>
    <t>PD installation/Cabling Complete</t>
  </si>
  <si>
    <t xml:space="preserve">Reviews and schedule milestones regarding software development and physics simulation </t>
  </si>
  <si>
    <t>Milestone marking completion of the physics reconstruction framework for integrating the PD into the DUNE FD reconstruction package</t>
  </si>
  <si>
    <t xml:space="preserve">Milestone marking completion of the simulation framework for integrating the PD into the DUNE FD </t>
  </si>
  <si>
    <t>Reconstruction framework complete</t>
  </si>
  <si>
    <t>Simulation framework complete</t>
  </si>
  <si>
    <t>Project management review of PD simulation and reconstruction frameworks</t>
  </si>
  <si>
    <t>Approval of physics and simulation framework packages</t>
  </si>
  <si>
    <t>Milestone marking completion of the online monitoring suite providing slow control and monitoring feedback of PD performance during operation</t>
  </si>
  <si>
    <t>Project management review of online monitoring suite</t>
  </si>
  <si>
    <t>Online monitoring suite approval</t>
  </si>
  <si>
    <t>Online monitoring package complete</t>
  </si>
  <si>
    <t>Milestone marking completion of the online database for the PD system.  Database will allow for access to production QC records as well as records of previous online monitoring data for tracking PD performance during operation</t>
  </si>
  <si>
    <t>Online database complete</t>
  </si>
  <si>
    <t xml:space="preserve"> Testing of PD Module Prototypes</t>
  </si>
  <si>
    <t>Evaluation of ganging including active (cold amplification) and passive schemes.  .</t>
  </si>
  <si>
    <t>Testing of baseline designs for PDS readout electronics and cable plans (including cryostat penetration) will be analyzed and modifications will be made as required to meet PD performance requirements.  Final prototype SiPM mounting and ganging circuitry (active and/or passive SiPM ganging) will be fabricated under this line.  Powr supplies and grounding schemes will also be finalized.  The PDS calibration/monitoring system will also be designed and final prototypes produced and evaluated.</t>
  </si>
  <si>
    <t>Intentionally left blank for possible later details</t>
  </si>
  <si>
    <t>Final selection and certification of materials for monitoring system</t>
  </si>
  <si>
    <t>Final integration planning for Photon detectors, including supervision of inter-consortia integration planning, Supervision and collection of materials certification for Lar/hygene requirements, Oversight of cable routing and support designs (inside and outside cryostat), cryostat feedthrough flange, and pre-integration and pre-cryostat installation QC facilities</t>
  </si>
  <si>
    <t>Final pre-production prototyping of monitoring system.</t>
  </si>
  <si>
    <t>Approval of all coatings materials to be used in DUNE</t>
  </si>
  <si>
    <t>Approval of photosensor studies for DUNE</t>
  </si>
  <si>
    <t>Database of approval of all PD materials to be used in DUNE for cryogenic performance</t>
  </si>
  <si>
    <t>Creation and maintenance of DUNE interface documents</t>
  </si>
  <si>
    <t>Creation and maintenance of PD internal interface documents</t>
  </si>
  <si>
    <t>Supervision of QC/QA plans for all PD components</t>
  </si>
  <si>
    <t>Complete final cable routing plan</t>
  </si>
  <si>
    <t>Design and specify cable tray and strain relief elements inside and outside cryostat</t>
  </si>
  <si>
    <t>Approved final cable management plan</t>
  </si>
  <si>
    <t>NONE</t>
  </si>
  <si>
    <t>PD Integration plan</t>
  </si>
  <si>
    <t>Installation &amp; cabling of PDs into crypstat</t>
  </si>
  <si>
    <t>Integration testing equipment design</t>
  </si>
  <si>
    <t>Pre-installation PD test apparatus design</t>
  </si>
  <si>
    <t>Planning and producing assembly tooling for PD light collector production.  Assumes a target production and testing rate of approximately 20 PD modules per week (average over 18 months)</t>
  </si>
  <si>
    <t>SiPM board test station</t>
  </si>
  <si>
    <t>Front end electronics test stand</t>
  </si>
  <si>
    <t>Cable test stands</t>
  </si>
  <si>
    <t>Design and fabricate test stand (cryogenic and warm) for testing assembled SiPM mounting/ganging PCBs</t>
  </si>
  <si>
    <t>Design and fabricate test stand to allow for QA measurements on non-bias power supplies</t>
  </si>
  <si>
    <t>Design and fabricate test stand to allow for QA measurements on calibration/monitoring system components</t>
  </si>
  <si>
    <t>Calibration/monitoring equipment QA/QC test station</t>
  </si>
  <si>
    <t>Design and fabricate test stand to allow for QA measurements on assembled cryostat flange units</t>
  </si>
  <si>
    <t>Cryostat flange test station</t>
  </si>
  <si>
    <t>Warm scanner and cold box readout system</t>
  </si>
  <si>
    <t>warl pre-installation test stand.</t>
  </si>
  <si>
    <t xml:space="preserve"> PD light collector production.  Assumes a target production and testing rate of approximately 20 PD modules per week (average over 18 months)</t>
  </si>
  <si>
    <t>PD photosensor production.  Assumes a target production and testing rate of approximately 20 PD modules per week (average over 18 months)  Actual thruput of testing facilities will be determined once PD designs finalized.  This task includes photosensor testing, mounting board fabrication and testing, mounting board assembly and testing (along with active ganging circuitry where appropriate), and QC testing of completed assemblies</t>
  </si>
  <si>
    <t>Planning and producing assembly tooling for PD electronics/cables/monitoring production.  Assumes a target production and testing rate of approximately 20 PD modules per week (average over 18 months), and cable harnesses.  Also includes power supplies (bias voltage and non bias voltage supplies)</t>
  </si>
  <si>
    <t>Assembly of PD electronics/cables/monitoring production.  Assumes a target production and testing rate of approximately 20 PD modules per week (average over 18 months), and cable harnesses.  Also includes power supplies (bias voltage and non bias voltage supplies)</t>
  </si>
  <si>
    <t>Tested Front-end readout electronics units for 150 APAs</t>
  </si>
  <si>
    <t>Fabricated Front-end readout electronics units for 150 APAs</t>
  </si>
  <si>
    <t xml:space="preserve">Testing of warm signal cables (1 configuration for 150 APAs).  </t>
  </si>
  <si>
    <t>Warm signal cables (4 configurations) fabricated</t>
  </si>
  <si>
    <t>Warm signal cables (4 configurations) tested</t>
  </si>
  <si>
    <t>non-bias power supplies procured</t>
  </si>
  <si>
    <t>Non-bias power supplies tested</t>
  </si>
  <si>
    <t>Procure/fabricate grounding materials for 150 APAs</t>
  </si>
  <si>
    <t>Grounding materials for 150 APAs</t>
  </si>
  <si>
    <t>Procure monitoring/calibration system (optical fibers, diffusers, LED drivers) for 1 10kt detector</t>
  </si>
  <si>
    <t>test monitoring/calibration system (optical fibers, diffusers, LED drivers) for 1 10kt detector</t>
  </si>
  <si>
    <t>Monitoring/calibration system (optical fibers, diffusers, LED drivers) for 1 10kt detector</t>
  </si>
  <si>
    <t>QA/QC tests of Monitoring/calibration system (optical fibers, diffusers, LED drivers) for 1 10kt detector</t>
  </si>
  <si>
    <t>Signal cable feedthroughs tested</t>
  </si>
  <si>
    <t>Tested modules at integration facility</t>
  </si>
  <si>
    <t xml:space="preserve">Integrated PD modules tested </t>
  </si>
  <si>
    <t>Final pre-installation testing of PD modules</t>
  </si>
  <si>
    <t>PD cables connected in cryostat and tested</t>
  </si>
  <si>
    <t>Initial operational testing in cryostat</t>
  </si>
  <si>
    <t>Final post-installation performance testing</t>
  </si>
  <si>
    <t>Milestone marking beginning of light collector construction</t>
  </si>
  <si>
    <t>Milestone marking delivery of the first PD modules to the integration site</t>
  </si>
  <si>
    <t>Photosensor production QC test station complete</t>
  </si>
  <si>
    <t>Milestone marking beginning of electronics/cabling production</t>
  </si>
  <si>
    <t>reviews and scheduling milestones for PD integration tasks.  These tasks include integration planning and supervision both within the PD group (between the PD working groups, for example light collectors and photosensors) and between the PD consortium and other consortia (such as between the PD and the APA consortia for example.  All inter-consortium interfaces would be supervised in this fashion).  This section is also responsible for materials certification in LAr, and overall project safety.</t>
  </si>
  <si>
    <t>Online monitoring review</t>
  </si>
  <si>
    <t>Project database review</t>
  </si>
  <si>
    <t>Project management review of online database</t>
  </si>
  <si>
    <t>Online database approval</t>
  </si>
  <si>
    <t>2.4.2.4.2</t>
  </si>
  <si>
    <t>Integration WG is responsible to collect relevant data with other PDS-WGs from QC/QA components to feed database</t>
  </si>
  <si>
    <t>Collection of relevant QC/QA data into database</t>
  </si>
  <si>
    <t>Collect the optical properties (e.g. scattering length) of liquid argon and reflectivity of detector materials, input to simulation.</t>
  </si>
  <si>
    <t>Study PID with Pulse Shape Discrimination</t>
  </si>
  <si>
    <t>Light collected in the photon collector modules is converted to electrical signals using Geiger-mode silicon photodiodes, variously knows as SiPMs or MPPCs.  Photosensor candidates must be evaluated based on many operational parameters, including cryogenic performance, photon detection efficiency, and single-PE detection capability.  In addition, many SiPMs will be ganged onto a single readout channel to save cost and decrease cable plant size.  This section captures photosensor evaluation, mounting PCB and ganging studies.  Boards for ganging studies will be produced under 2.4.3.3.3</t>
  </si>
  <si>
    <t>2.4.5.2.2.5</t>
  </si>
  <si>
    <t>2.4.5.2.3</t>
  </si>
  <si>
    <t>2.4.5.2.3.1</t>
  </si>
  <si>
    <t>2.4.5.2.3.3</t>
  </si>
  <si>
    <t>2.4.5.2.3.4</t>
  </si>
  <si>
    <t>Procure SiPMs</t>
  </si>
  <si>
    <t>Purchased SiPMs</t>
  </si>
  <si>
    <t>Planning and producing assembly tooling for PD photosensor production.  Assumes a target production and testing rate of approximately 20 PD modules per week (average over 18 months)  Actual throughput of testing facilities will be determined once PD designs finalized</t>
  </si>
  <si>
    <t>This section covers development and fabrication of test stands for PD modules before integration into the APA frames and integrated PDs prior to installation in the cryostat.  This testing will be informed by the ProtoDUNE effort, and will consist of warm scanning of each module using a movable light source in a device similar to that used in ProtoDUNE prior to installation, cryogenic operational testing in a gasseous cold box immediately following integration into the APA (at the integration facility), and electrical testing of the SiPMs and cables immediately prior to installation into the cryostat.  Also included are in-situ continuity checking equipment for cable installation into the APA frames.</t>
  </si>
  <si>
    <t>Progam for aging tests of coatings</t>
  </si>
  <si>
    <t>M&amp;S</t>
  </si>
  <si>
    <t>Tech</t>
  </si>
  <si>
    <t>Student</t>
  </si>
  <si>
    <t>Post-Doc</t>
  </si>
  <si>
    <t>Grad-Student</t>
  </si>
  <si>
    <t>Faculty/Staff</t>
  </si>
  <si>
    <t>Module Assembly Components (Mechanical)</t>
  </si>
  <si>
    <t>Mechanical components for ARAPUCA module fabrication.  Based on ProtoDUNE experience and primarily supported by vendor estimates</t>
  </si>
  <si>
    <t>Optical components (Filters, coatings)</t>
  </si>
  <si>
    <t>Dichroic filters, Vikuiti, coatings</t>
  </si>
  <si>
    <t>Assembled</t>
  </si>
  <si>
    <t>Post-Assembly Testing – Scanner Response</t>
  </si>
  <si>
    <t>Place purchase order, receive SiPMs.  Assume Hamamatsu MPPC (S13360-6050CQ-SMD, $21/MPPC), 192 per module, 1500 modules</t>
  </si>
  <si>
    <t>Incoming QC tests of the cold board</t>
  </si>
  <si>
    <t>Signal cable feedthrough</t>
  </si>
  <si>
    <t>Signal cable feedthrough Fabrication/Procurement</t>
  </si>
  <si>
    <t>Signal cable feedthrough testing</t>
  </si>
  <si>
    <t>Room temperature testing of photosensors (unmounted).  Assume 3 minutes per photosensor, student labor.  Assume EDIA and faculty supervision</t>
  </si>
  <si>
    <t>Photosensor Cold Active Ganging</t>
  </si>
  <si>
    <t>Photosensor Cold Active Ganging Fabrication</t>
  </si>
  <si>
    <t>testing of front-end readout electronics.  Assume 4 hours testing per FEB, 4 hours testing per controller module</t>
  </si>
  <si>
    <t xml:space="preserve">Fabrication of front-end readout electronics.  Based on Mu2e electronics.  4 channels per ARAPUCA module, 40 channels per APA (1 front end board (FEB) per APA, $2,208 per FEB).  Assume 1 FEB controller module per 6 FEBs (1 row of APAs in DUNE, $2,000/FEB controller board).  </t>
  </si>
  <si>
    <t>Post-Assembly Testing of Response to UV Illumination.  Assume 1/2 hour per module, 1 technician and one student, plus supervision.</t>
  </si>
  <si>
    <t>Bookeeping associated with the testing.  Assume 0.5 hours per module EDIA, plus faculty supervision</t>
  </si>
  <si>
    <t>Post-Assembly Testing of Stability in LN2.  Assume 1500 modules, 8 modules per test, $500 LN2 per test, 4 hours per test (1 student, one technician,+ supervision)</t>
  </si>
  <si>
    <t>Based on FNAL (Cancelo) active ganging circuit.  Assume 2 active ganging boards per module, 1500 modules, $25 per board.   Assume boards supplied stuffed from vendor.</t>
  </si>
  <si>
    <t>Photosensor Cold Active Ganging testing</t>
  </si>
  <si>
    <t xml:space="preserve">Assume 3000 active ganging boatds, 20 minutes per board (student tech), plus supervision, </t>
  </si>
  <si>
    <t>3000 Tested cold active ganging boards</t>
  </si>
  <si>
    <t>3000 stuffed active ganging PCBs</t>
  </si>
  <si>
    <t xml:space="preserve">Testing of cold signal cables.  </t>
  </si>
  <si>
    <t>TOTAL</t>
  </si>
  <si>
    <t>Cold Signal/Bias Cable</t>
  </si>
  <si>
    <t>Cold Signal/Bias Cable Fabrication</t>
  </si>
  <si>
    <t>Cold signal/Bias cables (21 configurations) fabricated</t>
  </si>
  <si>
    <t>Cold signal/bias cables (21 configurations) tested</t>
  </si>
  <si>
    <t>Fabrication of cold signal/bias cables (10 configurations for 75 upper APAs, 11 configurations for 75 lower APAs).  Uses ProtoDUNE connector/cable combination.  Cables pre-mounted in APA frames (prior to wire wrapping)  Based on vendor estimates, engineering estimates for labor.</t>
  </si>
  <si>
    <t>Fabrication of warm signal/bias cables (one configuration).  Uses ProtoDUNE connector/cable combination.  Based on vendor estimates, engineering estimates for labor.</t>
  </si>
  <si>
    <t>Procure non-bias voltage power supplies for 150 APAs (Cold active ganging).  Assume 75 power supplies.  Based on Mouser Electronics catalog</t>
  </si>
  <si>
    <t>Test non-bias voltage power supplies (75 supplies).  Assume 1 hour per supply</t>
  </si>
  <si>
    <t>Signal cable feedthroughs procured</t>
  </si>
  <si>
    <t>Preparations for procurement of photosensors for the DUNE PDS</t>
  </si>
  <si>
    <t>Development of test stand(s) for testing photosensors at cryogenic temperatures (Modification/Duplicate of CSU test stand)</t>
  </si>
  <si>
    <t>Development of test stand(s) for testing photosensors at room temperatures.  Modification/Duplicate of NIU test stand.  Includes "Waffle pack" storage</t>
  </si>
  <si>
    <t>Design and fabricate test stand to allow for QA/QC measurements on front end readout boards and FEB controllers</t>
  </si>
  <si>
    <t>Design/fabricate cold active ganging test stand</t>
  </si>
  <si>
    <t>Design and fabricate a test stend (cryogenic) for testing PD cables (bias and signal, 22 configurations) for use inside cryostat, as well as a warm test stand for external cables</t>
  </si>
  <si>
    <t>2.4.4.4.2</t>
  </si>
  <si>
    <t>1 (Best)</t>
  </si>
  <si>
    <t>Vendor quote of previously-tested and certified component</t>
  </si>
  <si>
    <t>Vendor quote of designed but untested component.  Vendor estimate of tested and certified component</t>
  </si>
  <si>
    <t>Quality of estimate table</t>
  </si>
  <si>
    <t>Vendor estimate of untested/certified component.  Professional estimate of well-understood component</t>
  </si>
  <si>
    <t>Professional estimate of conceptual designed component.  Generalist estimate of final design item</t>
  </si>
  <si>
    <t>Generalist estimate of conceptually-designed item</t>
  </si>
  <si>
    <t>Light collector fabrication tooling</t>
  </si>
  <si>
    <t>Light collector module Production Fabrication Components</t>
  </si>
  <si>
    <t>Based on July-2018 ARAPUCA concept.  Single-sided light collectin on external APA frames (100 APAs, 1000 modules), double-sided readout of central APAs (50 APAs, 500 modules)</t>
  </si>
  <si>
    <t>Module Assembly Mechanical Assembly Tooling</t>
  </si>
  <si>
    <t>Design and Fabrication of Tooling required for module assembly hardware.  Assume 4 module assembly stations, based on ProtoDUNE experience</t>
  </si>
  <si>
    <t>Incoming materials acceptance equipment</t>
  </si>
  <si>
    <t>Assembly of ARAPUCA modules (assume approx. 20/week)  Assume 10 person-hours per module.  Based on module assembly experience gained during ProtoDUNE</t>
  </si>
  <si>
    <t xml:space="preserve">Cryogenic testing of ganged and mounted photosensors.  </t>
  </si>
  <si>
    <t xml:space="preserve">Testing of ganged and mounted photosensors at room temperature. </t>
  </si>
  <si>
    <t>Fabrication of board by commercial vendor.  Assume 32 boards/module, 1500 modules, $5.01/board</t>
  </si>
  <si>
    <t>Incoming QC Equipment</t>
  </si>
  <si>
    <t>Test equipment (go-nogo gauges, pin gauges, etc.) requires to perform incoming material inspectinos and certify material compliance.</t>
  </si>
  <si>
    <t>ARAPUCA- Design</t>
  </si>
  <si>
    <t>ARAPUCA-Materials Testing/Verification</t>
  </si>
  <si>
    <t>ARAPUCA-Final Development Modeling</t>
  </si>
  <si>
    <t>ARAPUCA-Prototypes Necessary for Final Comparison.  Assume 30 full-scale prototypes for final testing plan</t>
  </si>
  <si>
    <t>Final Cryogenic Tests of Prototype PD Modules</t>
  </si>
  <si>
    <t>Post-Assembly Test Stand for 10kt PD Modules.  Used to QC test all PD modules immediately following fabrication, Includes 2 scanners and approptiate go-nogo test stations</t>
  </si>
  <si>
    <t xml:space="preserve">Optical compontnt/coating.  </t>
  </si>
  <si>
    <t xml:space="preserve">Optical coating and test equipment for coating filter plates and </t>
  </si>
  <si>
    <t xml:space="preserve">Procure signal cable feedthrough flange.  </t>
  </si>
  <si>
    <t xml:space="preserve">Test signal cable feedthrough flanges.  </t>
  </si>
  <si>
    <t xml:space="preserve">Construction of pre-integration test facility(s).  </t>
  </si>
  <si>
    <t>APA-PD Interface hardware/Cabling</t>
  </si>
  <si>
    <t>Hardware for PD Installation into APA Frame, including cabling</t>
  </si>
  <si>
    <t>PD cables and mounting hardware installid in APA frame</t>
  </si>
  <si>
    <t xml:space="preserve">Construction of pre-integration test facility(s). </t>
  </si>
  <si>
    <t>Photon Detector Cable Selection/Validation</t>
  </si>
  <si>
    <t>WBS Dictionary (Concise)</t>
  </si>
  <si>
    <t>Electronics, Cabling and Monitoring</t>
  </si>
  <si>
    <t>DUNE FD Integration</t>
  </si>
  <si>
    <t>DUNE FD Installation</t>
  </si>
  <si>
    <t>Mech Eng.</t>
  </si>
  <si>
    <t>Mech. Tech.</t>
  </si>
  <si>
    <t>Physicist</t>
  </si>
  <si>
    <t>WBS</t>
  </si>
  <si>
    <t>Description</t>
  </si>
  <si>
    <t>No. req'd</t>
  </si>
  <si>
    <t>Price/piece</t>
  </si>
  <si>
    <t>Price/total</t>
  </si>
  <si>
    <t>Labor (person hours)</t>
  </si>
  <si>
    <t>Per Center APA PD Module</t>
  </si>
  <si>
    <t>Per Outer APA PD Module</t>
  </si>
  <si>
    <t>Center APA PD Module 50 APAs</t>
  </si>
  <si>
    <t xml:space="preserve"> Outer APA PD Module 100 APAs</t>
  </si>
  <si>
    <t>Mech. Engineer Support</t>
  </si>
  <si>
    <t>Mech. Technician</t>
  </si>
  <si>
    <t>Hrs/unit</t>
  </si>
  <si>
    <t>Number</t>
  </si>
  <si>
    <t>Total hours</t>
  </si>
  <si>
    <t>Module Count</t>
  </si>
  <si>
    <t>Module End Block</t>
  </si>
  <si>
    <t>VQ</t>
  </si>
  <si>
    <t>Mid-Supercell Joining Bar</t>
  </si>
  <si>
    <t>Mid-Module Support Plate</t>
  </si>
  <si>
    <t>ARAPUCA Side Readout Strip</t>
  </si>
  <si>
    <t>EE</t>
  </si>
  <si>
    <t>Supercell Filter Alignment Plate</t>
  </si>
  <si>
    <t>Filter Cover Plate</t>
  </si>
  <si>
    <t>Supercell backing plate</t>
  </si>
  <si>
    <t>Supercell side rail</t>
  </si>
  <si>
    <t>Connector Pin PCB</t>
  </si>
  <si>
    <t>Connector Pin (Mil-max 6955-0-05-15-…)</t>
  </si>
  <si>
    <t>Digi-Key</t>
  </si>
  <si>
    <t>M3 X 6mm FHMS (SS-304</t>
  </si>
  <si>
    <t>McMaster</t>
  </si>
  <si>
    <t>M3 X 6mm PHMS (SS-304)</t>
  </si>
  <si>
    <t>M4 X 15mm SHCS (SS-304, captive screw)</t>
  </si>
  <si>
    <t>Optical components</t>
  </si>
  <si>
    <t>Dichroic Filter Plate</t>
  </si>
  <si>
    <t>VE</t>
  </si>
  <si>
    <t>PTP Coating (filter plate)</t>
  </si>
  <si>
    <t>PE</t>
  </si>
  <si>
    <t>Wavelength Shifting Plates</t>
  </si>
  <si>
    <t>Vikuiti Side Reflectors (100mm)</t>
  </si>
  <si>
    <t>Vikuiti Side reflectors (78mm)</t>
  </si>
  <si>
    <t>Vikuiti Rear reflectors</t>
  </si>
  <si>
    <t>Assembly</t>
  </si>
  <si>
    <t>Module Assembly</t>
  </si>
  <si>
    <t>Pre-assembly QC</t>
  </si>
  <si>
    <t>Post-assembly QC</t>
  </si>
  <si>
    <t>No. APAs</t>
  </si>
  <si>
    <t>Unit</t>
  </si>
  <si>
    <t>Price/unit</t>
  </si>
  <si>
    <t>No. req'd/APA</t>
  </si>
  <si>
    <t>No. Total</t>
  </si>
  <si>
    <t>Total price</t>
  </si>
  <si>
    <t>PDS C-Channel</t>
  </si>
  <si>
    <t>ea</t>
  </si>
  <si>
    <t>PDS Angle Mount</t>
  </si>
  <si>
    <t>PD Mount Plate</t>
  </si>
  <si>
    <t>Connector PCB</t>
  </si>
  <si>
    <t>Connector sockets</t>
  </si>
  <si>
    <t>Cable Strain Relief</t>
  </si>
  <si>
    <t>PD Mount System Installation Labor</t>
  </si>
  <si>
    <t>PD Cable Installation (top APA, 20 cables)</t>
  </si>
  <si>
    <t>PD Cable Installation (Bottom APA, 10 cables)</t>
  </si>
  <si>
    <t>Total</t>
  </si>
  <si>
    <t>Mech. E</t>
  </si>
  <si>
    <t xml:space="preserve"> Tech</t>
  </si>
  <si>
    <t>Faculty</t>
  </si>
  <si>
    <t>Mech. Eng.</t>
  </si>
  <si>
    <t>Load module into scanner</t>
  </si>
  <si>
    <t>Scan module</t>
  </si>
  <si>
    <t>Unload, pack module</t>
  </si>
  <si>
    <t>Supervision</t>
  </si>
  <si>
    <t>Test cycle (8 modules per test cycle)</t>
  </si>
  <si>
    <t>Unpack and load  module</t>
  </si>
  <si>
    <t>Unload and pack modules</t>
  </si>
  <si>
    <t>Testing Materials (LN2, 200 cycles)</t>
  </si>
  <si>
    <t>Cryostat fill</t>
  </si>
  <si>
    <t>Tech.</t>
  </si>
  <si>
    <t>DEFINITION:  Shipping modules from assembly facility to ITF.  Assume 20 PD modules per shipment, 75 shipments.</t>
  </si>
  <si>
    <t>Crate Fabrication</t>
  </si>
  <si>
    <t>Packing, handling</t>
  </si>
  <si>
    <t>Shipping</t>
  </si>
  <si>
    <t>Units</t>
  </si>
  <si>
    <t>Light Collector Production</t>
  </si>
  <si>
    <t>Light Collectors Production Setup</t>
  </si>
  <si>
    <t>Light Collectors Design and Engineering</t>
  </si>
  <si>
    <t>Light Collectors Integration</t>
  </si>
  <si>
    <t>Light Collector Design and Engineering</t>
  </si>
  <si>
    <t>Light Collector Production Setup</t>
  </si>
  <si>
    <t>Post-Integration QA</t>
  </si>
  <si>
    <t>Post-Installation QA</t>
  </si>
  <si>
    <t>Post-Installation Detector Comissioning</t>
  </si>
  <si>
    <t>Photo Sensors Design and Engineering</t>
  </si>
  <si>
    <t>Electronics, Cabling and Monitoring Design and Engineering</t>
  </si>
  <si>
    <t>Integration and Installation Test Hardware design and Engineering</t>
  </si>
  <si>
    <t>Engineer</t>
  </si>
  <si>
    <t>Designer</t>
  </si>
  <si>
    <t>Grad Student</t>
  </si>
  <si>
    <t>Totals</t>
  </si>
  <si>
    <t>Post Doc</t>
  </si>
  <si>
    <t>Photo Sensors Production Setup</t>
  </si>
  <si>
    <t>Electronics, Cabling and Monitoring Production Setup</t>
  </si>
  <si>
    <t>Integration and Installation Test Hardware Production Setup</t>
  </si>
  <si>
    <t>Photo Sensors Production</t>
  </si>
  <si>
    <t>Electronics, Cabling and Monitoring Production</t>
  </si>
  <si>
    <t>BOE</t>
  </si>
  <si>
    <t>WLS Plate VQ</t>
  </si>
  <si>
    <t>QA plan developed (determination of specs for tests and associated facilities)</t>
  </si>
  <si>
    <t>Program for material selection and characterization</t>
  </si>
  <si>
    <t>Aging tests for photosensorss</t>
  </si>
  <si>
    <t>Program for aging tests of photosensors</t>
  </si>
  <si>
    <t>Deliver cable routing plan (Inside and outside cryostat)</t>
  </si>
  <si>
    <t>Develop PD installation plan</t>
  </si>
  <si>
    <t>Provide plan for Cable-feedthrough connections, installation handling requirements</t>
  </si>
  <si>
    <t>Review of light collector designs for performance against PD requirements, cost effectiveness, and risk.</t>
  </si>
  <si>
    <t>Light collector technologyconfirmation</t>
  </si>
  <si>
    <t>Final light collector technology review</t>
  </si>
  <si>
    <t>Milestone marking ight collector QC plan and hardware approved</t>
  </si>
  <si>
    <t>Baasis of estimate:  Physicist estimate of required development time based on NoVA Experience</t>
  </si>
  <si>
    <t>Basis of estimate:  Management estimate of required review preparation time based on ProtoDUNE/DUNE Experience</t>
  </si>
  <si>
    <t>Student Tech</t>
  </si>
  <si>
    <t>Responsibility Commitment Level Table</t>
  </si>
  <si>
    <t>Responsibility Commitment Level</t>
  </si>
  <si>
    <t>Written commitment from national funding agency</t>
  </si>
  <si>
    <t>Oral commitment from national funding agency</t>
  </si>
  <si>
    <t>Institutional expression of interest with likely funding support identified</t>
  </si>
  <si>
    <t>Institutional expression of interest</t>
  </si>
  <si>
    <t>Researcher/PI expression of interest</t>
  </si>
  <si>
    <t>WBS Dictionary (Expanded)</t>
  </si>
  <si>
    <t>Final confirmation of baseline light collector design</t>
  </si>
  <si>
    <t>Milestone marking Light collector QC plan and hardware approved</t>
  </si>
  <si>
    <t>MILESTONE--  First module delivery</t>
  </si>
  <si>
    <t>Light collector reviews and milestones</t>
  </si>
  <si>
    <t>Final light collector review</t>
  </si>
  <si>
    <t>MILESTONE--  Final module delivery</t>
  </si>
  <si>
    <t>MILESTONE--  Module production begins</t>
  </si>
  <si>
    <t>MILESTONE--  Light collector QA/QC approved</t>
  </si>
  <si>
    <t>Photosensor reviews and milestones</t>
  </si>
  <si>
    <t>Pre-production review of photosensors, mounting PCBs</t>
  </si>
  <si>
    <t>MILESTONE--  Purchase contract let</t>
  </si>
  <si>
    <t>MILESTONE--  QA plan and equipment complete</t>
  </si>
  <si>
    <t>MILESTONE--  Final photosensor PCBs delivered</t>
  </si>
  <si>
    <t>Electronics, cables, monitoring reviews and milestones</t>
  </si>
  <si>
    <t>Electronics, cables, pre-production review</t>
  </si>
  <si>
    <t>MILESTONE--  First photosensor PCBs delivered</t>
  </si>
  <si>
    <t>MILESTONE--  Electronics/cabling first delivery</t>
  </si>
  <si>
    <t>MILESTONE--  Electronics/cabling production begin</t>
  </si>
  <si>
    <t>MILESTONE--  Electronics/cabling final delivery</t>
  </si>
  <si>
    <t>MILESTONE--  Monitoring system production begin</t>
  </si>
  <si>
    <t>MILESTONE--  Monitoring system first delivery</t>
  </si>
  <si>
    <t>MILESTONE--  Monitoring system final delivery</t>
  </si>
  <si>
    <t>Integration and installation reviews and milestones</t>
  </si>
  <si>
    <t>Photon detector/APA/CPA/CE Integration Review</t>
  </si>
  <si>
    <t>Photon detector integration tooling review</t>
  </si>
  <si>
    <t>Photon detector installation plan review</t>
  </si>
  <si>
    <t>MILESTONE--  Photon detector integration begins</t>
  </si>
  <si>
    <t>MILESTONE--  Photon detector integration end</t>
  </si>
  <si>
    <t>MILESTONE--  Photon Detector installation begins</t>
  </si>
  <si>
    <t>MILESTONE--  Photon detector installation ends</t>
  </si>
  <si>
    <t>Software and physics reviews and milestones</t>
  </si>
  <si>
    <t>MILESTONE--  Simulation Framework Complete</t>
  </si>
  <si>
    <t>MILESTONE--  Reconstruction framework complete</t>
  </si>
  <si>
    <t>Review of simulation/reconstruction framework</t>
  </si>
  <si>
    <t>MILESTONE--  Online monitoring suite complete</t>
  </si>
  <si>
    <t>DAQ/Management review of online monitoring suite</t>
  </si>
  <si>
    <t>MILESTONE--  Online database complete</t>
  </si>
  <si>
    <t>DAQ/Management review of online database</t>
  </si>
  <si>
    <t>Simulations and performance requirements of light collectors</t>
  </si>
  <si>
    <t>Final photon detector geometry in detector simulation</t>
  </si>
  <si>
    <t>Parametric simulation of photosensors</t>
  </si>
  <si>
    <t>Simulations and performance requirements of elect/cabling</t>
  </si>
  <si>
    <t>Simulations of PD electronics in DAQ/triggering</t>
  </si>
  <si>
    <t>Developement of algorithms for triggering/event filtering</t>
  </si>
  <si>
    <t>Incorporation of integration/installation data into sim</t>
  </si>
  <si>
    <t>Photon detector positions and channel mapping in sim</t>
  </si>
  <si>
    <t>Integration of PD QC/QA data into project database</t>
  </si>
  <si>
    <t>Photon detector system physics/simulation studies</t>
  </si>
  <si>
    <t>Photon detector simulation studies</t>
  </si>
  <si>
    <t>Integrate PD system with LAr light simulation</t>
  </si>
  <si>
    <t>Event reconstruction studies with PD system</t>
  </si>
  <si>
    <t>Develop tools to reconstruct light and link to TPC tracks</t>
  </si>
  <si>
    <t>Develop tools to perform light-based calorimetry</t>
  </si>
  <si>
    <t>Develop tools toperform PID with light signals</t>
  </si>
  <si>
    <t>Develop online software tools for PD system</t>
  </si>
  <si>
    <t>Develop online monitoring tools</t>
  </si>
  <si>
    <t>Develop slow control tools</t>
  </si>
  <si>
    <t>Develop stable data running mode</t>
  </si>
  <si>
    <t>Develop running mode for PD monitoring/calibration</t>
  </si>
  <si>
    <t>Integrate PD system with DUNE online database</t>
  </si>
  <si>
    <t>Integrate PD calibration/monitoring with DUNE calibration database</t>
  </si>
  <si>
    <t>Integrate PD hardware QC/QA with DUNE hardware database</t>
  </si>
  <si>
    <t>2.4.3.1.1.3</t>
  </si>
  <si>
    <t>2.4.3.1.1.4</t>
  </si>
  <si>
    <t xml:space="preserve">Light Collector Module </t>
  </si>
  <si>
    <t>Light collector modules collect VUV LAr scintillation light, shift the incident 128nm light to a wavelength detectable by our photosensors (SiPMs--  ~ 400 to 500nm sensitive range), and gather the light onto the active area of the SiPMs.</t>
  </si>
  <si>
    <t>Light Collector Module Design</t>
  </si>
  <si>
    <t>Final modifications to light collector design based on pre-prod review</t>
  </si>
  <si>
    <t>X-ARAPUCA- Design</t>
  </si>
  <si>
    <t>Final engineering verification of X-ARAPUCA design</t>
  </si>
  <si>
    <t>X-ARAPUCA-Engineering Design</t>
  </si>
  <si>
    <t>Final materials testing/verification for X-ARAPUCA design</t>
  </si>
  <si>
    <t>ARAPUCA-Final Development Prototypes</t>
  </si>
  <si>
    <t>Final pre-production modifications fab. drawings X-ARAPUCA design</t>
  </si>
  <si>
    <t>Final pre-production PD modules (PD module 0)</t>
  </si>
  <si>
    <t>Testing of final prototypes and system engineering</t>
  </si>
  <si>
    <t>Final pre-production prototype testing</t>
  </si>
  <si>
    <t>Final system configuration design</t>
  </si>
  <si>
    <t>Final design/engineering PD/PA/CPA/CE Interfaces</t>
  </si>
  <si>
    <t>Final light collector pre-production engineering, testing and verification</t>
  </si>
  <si>
    <t>Generation of final engineering reports, fabrication drawings</t>
  </si>
  <si>
    <t>Final Engineering for Selected PD Configuration (Pre-Fabrication), including engineering reports and production drawings, prior to pre-production review</t>
  </si>
  <si>
    <t>Final photo sensor pre-production engineering, testing and verification</t>
  </si>
  <si>
    <t>Final Electronics/cables/calibration pre-production engineering, testing and verification</t>
  </si>
  <si>
    <t>Final Integration/Installation pre-production engineering, testing and verification</t>
  </si>
  <si>
    <t>Final selection of photosensors</t>
  </si>
  <si>
    <t>Final verification of actively ganged photosensors</t>
  </si>
  <si>
    <t>Final verification of passively ganged photosensor mounting PCB</t>
  </si>
  <si>
    <t>Final verification of assembled photosensor mounting board</t>
  </si>
  <si>
    <t>Begin negotiations with photosensor vendors</t>
  </si>
  <si>
    <t>Finalize photosensor QC/QA plan based of prototype tests</t>
  </si>
  <si>
    <t>Final testing/verification of photon detector cables</t>
  </si>
  <si>
    <t>Final verificatin of warm (outside cryostat) cables</t>
  </si>
  <si>
    <t>Final verification of cold cables (nside and outside APA)</t>
  </si>
  <si>
    <t>Final selection and verification of DC powr supplies for warm electronics</t>
  </si>
  <si>
    <t>Final modifications to warm readout electronics design</t>
  </si>
  <si>
    <t>Selection and verification of lov-voltage front-end electronics supplies</t>
  </si>
  <si>
    <t>Final design and validation of PD system grounding plan</t>
  </si>
  <si>
    <t>Final selection and verification of LED flasher monitoring system</t>
  </si>
  <si>
    <t>Final design and engineering of monitoring system</t>
  </si>
  <si>
    <t>Monitoring system materials verification</t>
  </si>
  <si>
    <t>Final pre-production prototype fabrication and testing</t>
  </si>
  <si>
    <t>Final engineering design, and prototype verification of PD signal feedthrough</t>
  </si>
  <si>
    <t>Final design verification of PD system engineering</t>
  </si>
  <si>
    <t>Final specification of system interface documents</t>
  </si>
  <si>
    <t>Final cross-check of internal PD subsystem interfaces</t>
  </si>
  <si>
    <t>Final QC plan and verification</t>
  </si>
  <si>
    <t>Final verification and interface drawings for cable routing plan</t>
  </si>
  <si>
    <t>Final fabrication drawings and engineering for cable supports</t>
  </si>
  <si>
    <t>Finalize Installation Plan</t>
  </si>
  <si>
    <t>Finalize Plan for connecting cables to feedthroughs</t>
  </si>
  <si>
    <t>Plan for Cable-feedthrough connections, installation handling</t>
  </si>
  <si>
    <t>Production tooling and QC equipment for X-ARAPUCA fabrication</t>
  </si>
  <si>
    <t>Tooling to fabricate light collector frames and optical filters/coatings</t>
  </si>
  <si>
    <t>Incoming QC test equipment for mechanical components</t>
  </si>
  <si>
    <t xml:space="preserve">Optical components/coating.  </t>
  </si>
  <si>
    <t>Equipment to fabricate.coat optical filters/reflectors</t>
  </si>
  <si>
    <t>Tooling to align and position PD compontnes during assembly</t>
  </si>
  <si>
    <t>Optical scanner and cryogenic test facilities for post-assembly testing.</t>
  </si>
  <si>
    <t>Procurement planning and test stand for incoming photosensor QC/QA</t>
  </si>
  <si>
    <t>Photosensor procurement process</t>
  </si>
  <si>
    <t>Warm test stands for incoming and post-mounting photosensor tests</t>
  </si>
  <si>
    <t>Cryogenic test stands for post-mounting photosensor tests</t>
  </si>
  <si>
    <t>Test stands and fabrication stations for electronics/cabling/monitoring</t>
  </si>
  <si>
    <t>Test stand for QC testing warm front end readout electronics</t>
  </si>
  <si>
    <t>Test stand for QC testing of cold active ganging circuits</t>
  </si>
  <si>
    <t>Test stand for post-assembly continuity checks of assembled PD cables</t>
  </si>
  <si>
    <t>Test stations for validation of DC power supplies</t>
  </si>
  <si>
    <t>Test station for non-bias low voltage DC power supplies</t>
  </si>
  <si>
    <t>Test station for monitoring system diffusers and optical fibers</t>
  </si>
  <si>
    <t>Test station for post-assembly vacuum and electrical feedthrough tests</t>
  </si>
  <si>
    <t>QC test equipment for integration including scanner, continuity</t>
  </si>
  <si>
    <t>QC test equipment for installation including continuity, operational readout system</t>
  </si>
  <si>
    <t>Production and QC testing of PD modules</t>
  </si>
  <si>
    <t>Fabrication of PD module components</t>
  </si>
  <si>
    <t>Fabrication/procurement of frame and electrical routing components</t>
  </si>
  <si>
    <t>Fabrication/procurement  of optical components (filters, reflectors, WLS bars)</t>
  </si>
  <si>
    <t>PD module assembly</t>
  </si>
  <si>
    <t>Assmebly of PD modules</t>
  </si>
  <si>
    <t>Fabrication/procurement/assembly of APA-PD interface hardware</t>
  </si>
  <si>
    <t>Post-assembly QC testing of PD modules</t>
  </si>
  <si>
    <t>Scanning of completed PD modules in LED scanner</t>
  </si>
  <si>
    <t>Cryogenic immersion and operation of completed PD modules</t>
  </si>
  <si>
    <t>Shipping of PD modules from assembly site to integration facility</t>
  </si>
  <si>
    <t>Photosensor WG Production</t>
  </si>
  <si>
    <t>Photosensor procurement, assembly to PCBs, testing</t>
  </si>
  <si>
    <t>Procure SiPMs from vendor(s)</t>
  </si>
  <si>
    <t>SiPM incoming testing</t>
  </si>
  <si>
    <t>Warm testing of SiPMs Prior to mounting)</t>
  </si>
  <si>
    <t>Warm testing of photosensors mounted to cold board</t>
  </si>
  <si>
    <t>Cryogenic testing of assembled cold boards</t>
  </si>
  <si>
    <t>Documentation of testing results in QC database</t>
  </si>
  <si>
    <t>Fabrication of passive-ganging cold photosensor mounting boards</t>
  </si>
  <si>
    <t>Procurement of cold passive/ganging PCBs</t>
  </si>
  <si>
    <t>Pre-assembly testing of cold passive/ganging PCBs</t>
  </si>
  <si>
    <t>Mounting of photosensors on cold board</t>
  </si>
  <si>
    <t>Fabrication/procurement of electronics/cabling/calibration system</t>
  </si>
  <si>
    <t>Fabrication and testing of warn readout electronics</t>
  </si>
  <si>
    <t>Procurement and fabrication of warm readout electronics</t>
  </si>
  <si>
    <t>Post-assembly testing of warm readout electronics</t>
  </si>
  <si>
    <t>Fabrication and testing of cold photosensor active ganging circuits</t>
  </si>
  <si>
    <t>Procurement and fabrication of cold photosensor active ganging circuits</t>
  </si>
  <si>
    <t>Post assembly testing of cold photosensor active ganging circuits</t>
  </si>
  <si>
    <t>Fabrication and testing of PD cables</t>
  </si>
  <si>
    <t>Fabrication and testing of PD cryogenic signal/bias cables</t>
  </si>
  <si>
    <t>Procurement and fabrication of PD cryogenic signal/bias cables</t>
  </si>
  <si>
    <t>Testing of assembled PD cryogenic signal/bias cables</t>
  </si>
  <si>
    <t>Fabrication and testing of PD warm (outside cryostat) signal/bias cables</t>
  </si>
  <si>
    <t>Procurement and fabrication of PD warm signal/bias cables</t>
  </si>
  <si>
    <t>Testing of assembled PD warm signal/bias cables</t>
  </si>
  <si>
    <t>Procurement and testing of low-voltage DC power supplies</t>
  </si>
  <si>
    <t>Procurement of low-voltage DC power supplies</t>
  </si>
  <si>
    <t>Testing of low-voltage DC power supplies</t>
  </si>
  <si>
    <t>Procurement of grounding supplies/materials for PD grounding</t>
  </si>
  <si>
    <t>Procurement and testing of PD monitoring/calibration system</t>
  </si>
  <si>
    <t>Procurement and fabrication of PD monitoring system</t>
  </si>
  <si>
    <t>Testing of PD monitoring system</t>
  </si>
  <si>
    <t>Procurement, fabrication and testing of cryogenic feedthrough plate</t>
  </si>
  <si>
    <t>Integration (Integration/Test Facility)</t>
  </si>
  <si>
    <t>Integration (Integration Test Facility)</t>
  </si>
  <si>
    <t>Will capture any PD module fabrication work at ITF</t>
  </si>
  <si>
    <t>Will capture any Photosensor work at ITF</t>
  </si>
  <si>
    <t>Will capture any electronics/cabling/monitoring work at ITF</t>
  </si>
  <si>
    <t>2.4.6.4.2</t>
  </si>
  <si>
    <t>Personel for PD integrtion into APAs</t>
  </si>
  <si>
    <t>Dedicated PD labor for integrating components and PD modules</t>
  </si>
  <si>
    <t>Personel to operate test facility at ITF</t>
  </si>
  <si>
    <t>Dedicated PD labor for post-integration testing at ITF</t>
  </si>
  <si>
    <t>Will capture any PD module fabrication work at SURF</t>
  </si>
  <si>
    <t>Specialized labor for pre-installation photon detector QC checkout</t>
  </si>
  <si>
    <t>Specialized labor for pre-installation photon detector cabling/continuity checks</t>
  </si>
  <si>
    <t>Specialized abor for analysis of PD test operation and checkout</t>
  </si>
  <si>
    <t>Specialized labor for post-installation PD test operation and checkout</t>
  </si>
  <si>
    <t>Specialized labor for final inclusion of PD location mapping and QC data in DUNE database</t>
  </si>
  <si>
    <t>USA/BRAZIL</t>
  </si>
  <si>
    <t>Brazil</t>
  </si>
  <si>
    <t>Italy</t>
  </si>
  <si>
    <t>Brazil, USA</t>
  </si>
  <si>
    <t>Brazil/USA</t>
  </si>
  <si>
    <t>N/A</t>
  </si>
  <si>
    <t>Peru, Colomia</t>
  </si>
  <si>
    <t>Quality of estimate table (M&amp;S)</t>
  </si>
  <si>
    <t>Quality of estimate table (Labor)</t>
  </si>
  <si>
    <t>DUNE Prototype time studies (Ash River, etc.)</t>
  </si>
  <si>
    <t>Professional estimate of conceptual designed task.  Generalist estimate of final design task</t>
  </si>
  <si>
    <t>Generalist estimate of conceptually-designedtask</t>
  </si>
  <si>
    <t>Estimate based on similar ProtoDUNE or early prototype task</t>
  </si>
  <si>
    <t>3</t>
  </si>
  <si>
    <t>Not Yet Estimated</t>
  </si>
  <si>
    <t>DocDB XXXX</t>
  </si>
  <si>
    <t>Side Readout PCB</t>
  </si>
  <si>
    <t>Filter Alignment Plate</t>
  </si>
  <si>
    <t>SuperCell Side Rail</t>
  </si>
  <si>
    <t>2.4.5.1.1.1.1</t>
  </si>
  <si>
    <t>2.4.5.1.1.1.2</t>
  </si>
  <si>
    <t>2.4.5.1.1.1.3</t>
  </si>
  <si>
    <t>2.4.5.1.1.1.4</t>
  </si>
  <si>
    <t>2.4.5.1.1.1.5</t>
  </si>
  <si>
    <t>2.4.5.1.1.1.6</t>
  </si>
  <si>
    <t>2.4.5.1.1.1.7</t>
  </si>
  <si>
    <t>2.4.5.1.1.1.8</t>
  </si>
  <si>
    <t>2.4.5.1.1.1.9</t>
  </si>
  <si>
    <t>2.4.5.1.1.1.10</t>
  </si>
  <si>
    <t>2.4.5.1.1.1.11</t>
  </si>
  <si>
    <t>2.4.5.1.1.1.12</t>
  </si>
  <si>
    <t>2.4.5.1.1.1.13</t>
  </si>
  <si>
    <t>2.4.5.1.1.1.14</t>
  </si>
  <si>
    <t>LOOK FOR COMPLETE LIST OF BOE DOCUMENTS IN DOCDB XXXX.  ITEMS IN GREEN ARE INCLUDED IN THE LOCAL "LIGHT COLLECTOR BOE" TAB</t>
  </si>
  <si>
    <t>NOTE:  QUOTES/ESTIMATES ARE NOT FINAL AND VETTED.  FOR DISCUSSION ONLY!</t>
  </si>
  <si>
    <t>NOTE:  ESTIMATES ARE NOT FINAL AND VETTED.  FOR DISCUSSION ONLY!</t>
  </si>
  <si>
    <t>Generalist estimate of conceptually-designed task</t>
  </si>
  <si>
    <t>PTP Coating</t>
  </si>
  <si>
    <t>CSU/UNICAMP</t>
  </si>
  <si>
    <t>Responsible Agency</t>
  </si>
  <si>
    <t>Time and motion study with final DUNE Design</t>
  </si>
  <si>
    <t>Quality of Estimate (Labor)</t>
  </si>
  <si>
    <t>Quality of Estimate (M&amp;S)</t>
  </si>
  <si>
    <t>2.4.5.1.1.2.1</t>
  </si>
  <si>
    <t>2.4.5.1.1.2.2</t>
  </si>
  <si>
    <t>2.4.5.1.1.2.3</t>
  </si>
  <si>
    <t>2.4.5.1.1.2.4</t>
  </si>
  <si>
    <t>2.4.5.1.1.2.5</t>
  </si>
  <si>
    <t>2.4.5.1.1.2.6</t>
  </si>
  <si>
    <t>2.4.5.1.1.2.7</t>
  </si>
  <si>
    <t>Estimate quality (M&amp;S)</t>
  </si>
  <si>
    <t>Estimate Quality (Labor)</t>
  </si>
  <si>
    <t>Description:  Unit is per PD module.  10 PD modules per APA.  Two module designs:  Center APA PD monules collect light from both sides, Outer APA PD modules from only one side.  There are 100 outer APAs (1000 PD modules) and 50 center APAs (500 PD modules)</t>
  </si>
  <si>
    <t>DESCRIPTION:  Mounting rails, mounting rail support brackets, electrical connectors to connect PD modules to wire harness, PD cable strain relief brackets inside APA.  Unit is per APA Frame, 150 frames</t>
  </si>
  <si>
    <t xml:space="preserve">DESCRIPTION:  </t>
  </si>
  <si>
    <t>DESCRIPTION:  QC testing pf PD modules following assembly, including cryogenic imersion and optical scanning.  Unit is per PD module.  1,500 PD modules.  Estimates based on ProtoDUNE Experience</t>
  </si>
  <si>
    <t>BOE (T &amp; M Study)</t>
  </si>
  <si>
    <t>Click on green entries for link to BOE Location</t>
  </si>
  <si>
    <t>Click green entries for link to BOE Location</t>
  </si>
  <si>
    <t>2.4.5.1.1.3.1</t>
  </si>
  <si>
    <t>2.4.5.1.1.3.2</t>
  </si>
  <si>
    <t>2.4.5.1.1.3.3</t>
  </si>
  <si>
    <t>2.4.5.1.2.1</t>
  </si>
  <si>
    <t>2.4.5.1.2.2</t>
  </si>
  <si>
    <t>2.4.5.1.2.3</t>
  </si>
  <si>
    <t>2.4.5.1.2.4</t>
  </si>
  <si>
    <t>2.4.5.1.2.5</t>
  </si>
  <si>
    <t>2.4.5.1.2.6</t>
  </si>
  <si>
    <t>2.4.5.1.2.7</t>
  </si>
  <si>
    <t>2.4.5.1.2.8</t>
  </si>
  <si>
    <t>2.4.5.1.2.9</t>
  </si>
  <si>
    <t>2.4.5.1.3.1.1</t>
  </si>
  <si>
    <t>2.4.5.1.3.1.2</t>
  </si>
  <si>
    <t>2.4.5.1.3.1.3</t>
  </si>
  <si>
    <t>2.4.5.1.3.1.4</t>
  </si>
  <si>
    <t>2.4.5.1.3.2.1</t>
  </si>
  <si>
    <t>2.4.5.1.3.2.2</t>
  </si>
  <si>
    <t>2.4.5.1.3.2.3</t>
  </si>
  <si>
    <t>2.4.5.1.3.2.4</t>
  </si>
  <si>
    <t>2.4.5.1.3.2.5</t>
  </si>
  <si>
    <t>Method of Estimate</t>
  </si>
  <si>
    <t>Testing of PD Module Prototypes</t>
  </si>
  <si>
    <t>DESCRIPTION:  Final testing of pre-productino prototypes before pre-production review</t>
  </si>
  <si>
    <t>DESCRIPTION:  Final post-TDR Light Collector Module Engineering, Design and Validation</t>
  </si>
  <si>
    <t>DESCRIPTION:  Tooling required for PD module fabrication and alignment</t>
  </si>
  <si>
    <t>Lot</t>
  </si>
  <si>
    <t>TOTALS</t>
  </si>
  <si>
    <t>lot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</si>
</sst>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00"/>
  </numFmts>
  <fonts count="32" x14ac:knownFonts="1">
    <font>
      <sz val="12"/>
      <color theme="1"/>
      <name val="Calibri"/>
      <family val="2"/>
      <scheme val="minor"/>
    </font>
    <font>
      <b/>
      <sz val="12"/>
      <color theme="1"/>
      <name val="Calibri"/>
      <family val="2"/>
      <scheme val="minor"/>
    </font>
    <font>
      <b/>
      <sz val="20"/>
      <color rgb="FFFF0000"/>
      <name val="Calibri"/>
      <family val="2"/>
      <scheme val="minor"/>
    </font>
    <font>
      <sz val="12"/>
      <color theme="9"/>
      <name val="Calibri"/>
      <family val="2"/>
      <scheme val="minor"/>
    </font>
    <font>
      <sz val="12"/>
      <color theme="8"/>
      <name val="Calibri"/>
      <family val="2"/>
      <scheme val="minor"/>
    </font>
    <font>
      <sz val="12"/>
      <color theme="7"/>
      <name val="Calibri"/>
      <family val="2"/>
      <scheme val="minor"/>
    </font>
    <font>
      <sz val="12"/>
      <color theme="6"/>
      <name val="Calibri"/>
      <family val="2"/>
      <scheme val="minor"/>
    </font>
    <font>
      <sz val="12"/>
      <color theme="5"/>
      <name val="Calibri"/>
      <family val="2"/>
      <scheme val="minor"/>
    </font>
    <font>
      <sz val="12"/>
      <color theme="9"/>
      <name val="Calibri"/>
      <family val="2"/>
    </font>
    <font>
      <b/>
      <sz val="12"/>
      <name val="Calibri"/>
      <family val="2"/>
    </font>
    <font>
      <sz val="12"/>
      <color indexed="8"/>
      <name val="Calibri"/>
      <family val="2"/>
    </font>
    <font>
      <u/>
      <sz val="12"/>
      <color theme="10"/>
      <name val="Calibri"/>
      <family val="2"/>
      <scheme val="minor"/>
    </font>
    <font>
      <u/>
      <sz val="12"/>
      <color theme="11"/>
      <name val="Calibri"/>
      <family val="2"/>
      <scheme val="minor"/>
    </font>
    <font>
      <sz val="12"/>
      <color theme="6"/>
      <name val="Calibri"/>
    </font>
    <font>
      <sz val="12"/>
      <color theme="8"/>
      <name val="Calibri"/>
    </font>
    <font>
      <sz val="12"/>
      <color theme="7"/>
      <name val="Calibri"/>
    </font>
    <font>
      <sz val="12"/>
      <color rgb="FF000000"/>
      <name val="Calibri"/>
      <family val="2"/>
      <scheme val="minor"/>
    </font>
    <font>
      <b/>
      <sz val="12"/>
      <color rgb="FF000000"/>
      <name val="Calibri"/>
      <family val="2"/>
      <scheme val="minor"/>
    </font>
    <font>
      <b/>
      <sz val="12"/>
      <name val="Calibri"/>
      <scheme val="minor"/>
    </font>
    <font>
      <sz val="12"/>
      <name val="Calibri"/>
    </font>
    <font>
      <b/>
      <sz val="12"/>
      <color rgb="FFFF0000"/>
      <name val="Calibri"/>
      <scheme val="minor"/>
    </font>
    <font>
      <sz val="12"/>
      <color rgb="FF0000FF"/>
      <name val="Calibri"/>
      <scheme val="minor"/>
    </font>
    <font>
      <b/>
      <sz val="12"/>
      <color rgb="FF0000FF"/>
      <name val="Calibri"/>
      <scheme val="minor"/>
    </font>
    <font>
      <b/>
      <sz val="12"/>
      <color rgb="FF0000FF"/>
      <name val="Calibri"/>
    </font>
    <font>
      <sz val="12"/>
      <color rgb="FF0000FF"/>
      <name val="Calibri"/>
    </font>
    <font>
      <sz val="12"/>
      <color rgb="FF008000"/>
      <name val="Calibri"/>
      <scheme val="minor"/>
    </font>
    <font>
      <b/>
      <sz val="20"/>
      <name val="Calibri"/>
      <family val="2"/>
      <scheme val="minor"/>
    </font>
    <font>
      <sz val="12"/>
      <name val="Calibri"/>
      <family val="2"/>
      <scheme val="minor"/>
    </font>
    <font>
      <sz val="12"/>
      <name val="HelveticaNeue"/>
    </font>
    <font>
      <b/>
      <sz val="12"/>
      <name val="HelveticaNeue"/>
    </font>
    <font>
      <sz val="24"/>
      <color rgb="FFFF0000"/>
      <name val="Calibri"/>
      <scheme val="minor"/>
    </font>
    <font>
      <sz val="12"/>
      <color rgb="FFF79646"/>
      <name val="Calibri"/>
      <family val="2"/>
      <scheme val="minor"/>
    </font>
  </fonts>
  <fills count="2">
    <fill>
      <patternFill patternType="none"/>
    </fill>
    <fill>
      <patternFill patternType="gray125"/>
    </fill>
  </fills>
  <borders count="19">
    <border>
      <left/>
      <right/>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s>
  <cellStyleXfs count="524">
    <xf numFmtId="0" fontId="0"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22">
    <xf numFmtId="0" fontId="0" fillId="0" borderId="0" xfId="0"/>
    <xf numFmtId="0" fontId="1" fillId="0" borderId="0" xfId="0" applyFont="1"/>
    <xf numFmtId="0" fontId="13" fillId="0" borderId="0" xfId="0" applyNumberFormat="1" applyFont="1" applyAlignment="1"/>
    <xf numFmtId="0" fontId="13" fillId="0" borderId="0" xfId="0" applyFont="1" applyAlignment="1"/>
    <xf numFmtId="0" fontId="9" fillId="0" borderId="1" xfId="0" applyFont="1" applyBorder="1" applyAlignment="1">
      <alignment horizontal="left" wrapText="1" indent="2"/>
    </xf>
    <xf numFmtId="0" fontId="9" fillId="0" borderId="2" xfId="0" applyFont="1" applyBorder="1" applyAlignment="1">
      <alignment horizontal="left" wrapText="1" indent="2"/>
    </xf>
    <xf numFmtId="0" fontId="9" fillId="0" borderId="2" xfId="0" applyFont="1" applyBorder="1" applyAlignment="1">
      <alignment wrapText="1"/>
    </xf>
    <xf numFmtId="0" fontId="0" fillId="0" borderId="0" xfId="0" applyAlignment="1">
      <alignment wrapText="1"/>
    </xf>
    <xf numFmtId="0" fontId="0" fillId="0" borderId="0" xfId="0" applyAlignment="1"/>
    <xf numFmtId="0" fontId="13" fillId="0" borderId="0" xfId="0" applyNumberFormat="1" applyFont="1" applyAlignment="1">
      <alignment wrapText="1"/>
    </xf>
    <xf numFmtId="0" fontId="13" fillId="0" borderId="0" xfId="0" applyFont="1" applyAlignment="1">
      <alignment wrapText="1"/>
    </xf>
    <xf numFmtId="0" fontId="15" fillId="0" borderId="0" xfId="0" applyFont="1" applyAlignment="1"/>
    <xf numFmtId="0" fontId="15" fillId="0" borderId="0" xfId="0" applyFont="1"/>
    <xf numFmtId="0" fontId="8" fillId="0" borderId="0" xfId="0" applyFont="1"/>
    <xf numFmtId="0" fontId="14" fillId="0" borderId="0" xfId="0" applyFont="1"/>
    <xf numFmtId="0" fontId="0" fillId="0" borderId="0" xfId="0" applyAlignment="1">
      <alignment horizontal="left"/>
    </xf>
    <xf numFmtId="0" fontId="1" fillId="0" borderId="0" xfId="0" applyFont="1" applyAlignment="1">
      <alignment horizontal="left"/>
    </xf>
    <xf numFmtId="0" fontId="0" fillId="0" borderId="0" xfId="0" applyAlignment="1">
      <alignment horizontal="left" wrapText="1"/>
    </xf>
    <xf numFmtId="0" fontId="1" fillId="0" borderId="0" xfId="0" applyFont="1" applyAlignment="1">
      <alignment horizontal="center"/>
    </xf>
    <xf numFmtId="0" fontId="1" fillId="0" borderId="0" xfId="0" applyFont="1" applyAlignment="1">
      <alignment wrapText="1"/>
    </xf>
    <xf numFmtId="0" fontId="8" fillId="0" borderId="0" xfId="0" applyFont="1" applyAlignment="1">
      <alignment wrapText="1"/>
    </xf>
    <xf numFmtId="0" fontId="14" fillId="0" borderId="0" xfId="0" applyFont="1" applyAlignment="1">
      <alignment wrapText="1"/>
    </xf>
    <xf numFmtId="0" fontId="14" fillId="0" borderId="0" xfId="0" applyFont="1" applyAlignment="1">
      <alignment horizontal="left" wrapText="1" indent="1"/>
    </xf>
    <xf numFmtId="0" fontId="15" fillId="0" borderId="0" xfId="0" applyFont="1" applyAlignment="1">
      <alignment wrapText="1"/>
    </xf>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15" fillId="0" borderId="0" xfId="0" applyFont="1" applyAlignment="1">
      <alignment horizontal="left" indent="4"/>
    </xf>
    <xf numFmtId="0" fontId="16" fillId="0" borderId="0" xfId="0" applyFont="1"/>
    <xf numFmtId="0" fontId="0" fillId="0" borderId="0" xfId="0" applyAlignment="1">
      <alignment horizontal="left" indent="1"/>
    </xf>
    <xf numFmtId="0" fontId="16" fillId="0" borderId="0" xfId="0" applyFont="1" applyAlignment="1">
      <alignment horizontal="left" indent="1"/>
    </xf>
    <xf numFmtId="0" fontId="0" fillId="0" borderId="0" xfId="0" applyAlignment="1">
      <alignment horizontal="right"/>
    </xf>
    <xf numFmtId="0" fontId="17" fillId="0" borderId="0" xfId="0" applyFont="1"/>
    <xf numFmtId="0" fontId="17" fillId="0" borderId="0" xfId="0" applyFont="1" applyAlignment="1">
      <alignment horizontal="center"/>
    </xf>
    <xf numFmtId="0" fontId="17" fillId="0" borderId="0" xfId="0" applyFont="1" applyAlignment="1">
      <alignment horizontal="center" wrapText="1"/>
    </xf>
    <xf numFmtId="0" fontId="16" fillId="0" borderId="0" xfId="0" applyFont="1" applyAlignment="1">
      <alignment horizontal="center"/>
    </xf>
    <xf numFmtId="0" fontId="16" fillId="0" borderId="0" xfId="0" applyFont="1" applyAlignment="1">
      <alignment horizontal="right"/>
    </xf>
    <xf numFmtId="0" fontId="16" fillId="0" borderId="0" xfId="0" applyFont="1" applyAlignment="1">
      <alignment horizontal="left"/>
    </xf>
    <xf numFmtId="165" fontId="16" fillId="0" borderId="0" xfId="0" applyNumberFormat="1" applyFont="1" applyAlignment="1">
      <alignment horizontal="left"/>
    </xf>
    <xf numFmtId="164" fontId="16" fillId="0" borderId="0" xfId="0" applyNumberFormat="1" applyFont="1" applyAlignment="1">
      <alignment horizontal="left"/>
    </xf>
    <xf numFmtId="0" fontId="16" fillId="0" borderId="0" xfId="0" applyFont="1" applyAlignment="1">
      <alignment horizontal="left" wrapText="1"/>
    </xf>
    <xf numFmtId="165" fontId="17" fillId="0" borderId="0" xfId="0" applyNumberFormat="1" applyFont="1" applyAlignment="1">
      <alignment horizontal="left"/>
    </xf>
    <xf numFmtId="164" fontId="17" fillId="0" borderId="0" xfId="0" applyNumberFormat="1" applyFont="1" applyAlignment="1">
      <alignment horizontal="left"/>
    </xf>
    <xf numFmtId="0" fontId="16" fillId="0" borderId="0" xfId="0" applyFont="1" applyAlignment="1">
      <alignment horizontal="center" wrapText="1"/>
    </xf>
    <xf numFmtId="0" fontId="17" fillId="0" borderId="0" xfId="0" applyFont="1" applyAlignment="1">
      <alignment horizontal="left"/>
    </xf>
    <xf numFmtId="0" fontId="17" fillId="0" borderId="0" xfId="0" applyFont="1" applyAlignment="1">
      <alignment horizontal="left" wrapText="1"/>
    </xf>
    <xf numFmtId="0" fontId="9" fillId="0" borderId="0" xfId="0" applyFont="1"/>
    <xf numFmtId="0" fontId="9" fillId="0" borderId="0" xfId="0" applyFont="1" applyBorder="1" applyAlignment="1">
      <alignment horizontal="left" wrapText="1" indent="3"/>
    </xf>
    <xf numFmtId="0" fontId="9" fillId="0" borderId="0" xfId="0" applyFont="1" applyAlignment="1">
      <alignment horizontal="left"/>
    </xf>
    <xf numFmtId="0" fontId="19" fillId="0" borderId="0" xfId="0" applyFont="1" applyAlignment="1">
      <alignment horizontal="left"/>
    </xf>
    <xf numFmtId="0" fontId="19" fillId="0" borderId="0" xfId="0" applyFont="1"/>
    <xf numFmtId="0" fontId="19" fillId="0" borderId="2" xfId="0" applyFont="1" applyBorder="1" applyAlignment="1">
      <alignment horizontal="left" wrapText="1" indent="5"/>
    </xf>
    <xf numFmtId="2" fontId="0" fillId="0" borderId="0" xfId="0" applyNumberFormat="1"/>
    <xf numFmtId="0" fontId="0" fillId="0" borderId="0" xfId="0" applyAlignment="1"/>
    <xf numFmtId="2" fontId="16" fillId="0" borderId="0" xfId="0" applyNumberFormat="1" applyFont="1"/>
    <xf numFmtId="2" fontId="16" fillId="0" borderId="0" xfId="0" applyNumberFormat="1" applyFont="1" applyAlignment="1">
      <alignment horizontal="right"/>
    </xf>
    <xf numFmtId="164" fontId="9" fillId="0" borderId="0" xfId="0" applyNumberFormat="1" applyFont="1"/>
    <xf numFmtId="164" fontId="0" fillId="0" borderId="0" xfId="0" applyNumberFormat="1"/>
    <xf numFmtId="164" fontId="16" fillId="0" borderId="0" xfId="0" applyNumberFormat="1" applyFont="1" applyAlignment="1">
      <alignment horizontal="left" indent="1"/>
    </xf>
    <xf numFmtId="1" fontId="0" fillId="0" borderId="0" xfId="0" applyNumberFormat="1"/>
    <xf numFmtId="1" fontId="16" fillId="0" borderId="0" xfId="0" applyNumberFormat="1" applyFont="1" applyAlignment="1">
      <alignment horizontal="left" indent="1"/>
    </xf>
    <xf numFmtId="0" fontId="21" fillId="0" borderId="0" xfId="0" applyFont="1"/>
    <xf numFmtId="0" fontId="22" fillId="0" borderId="0" xfId="0" applyFont="1" applyAlignment="1">
      <alignment horizontal="left"/>
    </xf>
    <xf numFmtId="0" fontId="22" fillId="0" borderId="0" xfId="0" applyFont="1" applyAlignment="1">
      <alignment horizontal="center"/>
    </xf>
    <xf numFmtId="165" fontId="22" fillId="0" borderId="0" xfId="0" applyNumberFormat="1" applyFont="1" applyAlignment="1">
      <alignment horizontal="center"/>
    </xf>
    <xf numFmtId="164" fontId="22" fillId="0" borderId="0" xfId="0" applyNumberFormat="1" applyFont="1" applyAlignment="1">
      <alignment horizontal="center"/>
    </xf>
    <xf numFmtId="0" fontId="22" fillId="0" borderId="0" xfId="0" applyFont="1" applyAlignment="1">
      <alignment horizontal="center" wrapText="1"/>
    </xf>
    <xf numFmtId="0" fontId="21" fillId="0" borderId="0" xfId="0" applyFont="1" applyAlignment="1">
      <alignment horizontal="left"/>
    </xf>
    <xf numFmtId="0" fontId="21" fillId="0" borderId="0" xfId="0" applyFont="1" applyAlignment="1">
      <alignment horizontal="right"/>
    </xf>
    <xf numFmtId="165" fontId="21" fillId="0" borderId="0" xfId="0" applyNumberFormat="1" applyFont="1" applyAlignment="1">
      <alignment horizontal="left"/>
    </xf>
    <xf numFmtId="164" fontId="21" fillId="0" borderId="0" xfId="0" applyNumberFormat="1" applyFont="1" applyAlignment="1">
      <alignment horizontal="left"/>
    </xf>
    <xf numFmtId="0" fontId="21" fillId="0" borderId="0" xfId="0" applyFont="1" applyAlignment="1">
      <alignment horizontal="left" wrapText="1"/>
    </xf>
    <xf numFmtId="0" fontId="22" fillId="0" borderId="0" xfId="0" applyFont="1"/>
    <xf numFmtId="0" fontId="23" fillId="0" borderId="0" xfId="0" applyFont="1" applyAlignment="1">
      <alignment horizontal="left"/>
    </xf>
    <xf numFmtId="0" fontId="23" fillId="0" borderId="0" xfId="0" applyFont="1"/>
    <xf numFmtId="0" fontId="23" fillId="0" borderId="0" xfId="0" applyFont="1" applyAlignment="1">
      <alignment horizontal="center"/>
    </xf>
    <xf numFmtId="0" fontId="23" fillId="0" borderId="0" xfId="0" applyFont="1" applyAlignment="1">
      <alignment horizontal="right"/>
    </xf>
    <xf numFmtId="165" fontId="23" fillId="0" borderId="0" xfId="0" applyNumberFormat="1" applyFont="1" applyAlignment="1">
      <alignment horizontal="left"/>
    </xf>
    <xf numFmtId="164" fontId="23" fillId="0" borderId="0" xfId="0" applyNumberFormat="1" applyFont="1" applyAlignment="1">
      <alignment horizontal="left"/>
    </xf>
    <xf numFmtId="0" fontId="23" fillId="0" borderId="0" xfId="0" applyFont="1" applyAlignment="1">
      <alignment horizontal="left" wrapText="1"/>
    </xf>
    <xf numFmtId="0" fontId="23" fillId="0" borderId="2" xfId="0" applyFont="1" applyBorder="1" applyAlignment="1">
      <alignment horizontal="right" wrapText="1" indent="4"/>
    </xf>
    <xf numFmtId="164" fontId="23" fillId="0" borderId="0" xfId="0" applyNumberFormat="1" applyFont="1" applyAlignment="1">
      <alignment horizontal="right"/>
    </xf>
    <xf numFmtId="165" fontId="23" fillId="0" borderId="0" xfId="0" applyNumberFormat="1" applyFont="1" applyAlignment="1">
      <alignment horizontal="right"/>
    </xf>
    <xf numFmtId="0" fontId="23" fillId="0" borderId="0" xfId="0" applyFont="1" applyAlignment="1">
      <alignment horizontal="right" wrapText="1"/>
    </xf>
    <xf numFmtId="0" fontId="23" fillId="0" borderId="0" xfId="0" applyFont="1" applyBorder="1" applyAlignment="1">
      <alignment horizontal="right" wrapText="1" indent="4"/>
    </xf>
    <xf numFmtId="0" fontId="24" fillId="0" borderId="0" xfId="0" applyFont="1" applyAlignment="1">
      <alignment horizontal="left"/>
    </xf>
    <xf numFmtId="0" fontId="24" fillId="0" borderId="0" xfId="0" applyFont="1"/>
    <xf numFmtId="0" fontId="18" fillId="0" borderId="2" xfId="0" applyFont="1" applyBorder="1" applyAlignment="1">
      <alignment horizontal="left" wrapText="1" indent="3"/>
    </xf>
    <xf numFmtId="0" fontId="18" fillId="0" borderId="0" xfId="0" applyFont="1"/>
    <xf numFmtId="164" fontId="25" fillId="0" borderId="0" xfId="0" applyNumberFormat="1" applyFont="1" applyAlignment="1">
      <alignment horizontal="left"/>
    </xf>
    <xf numFmtId="1" fontId="20" fillId="0" borderId="0" xfId="0" applyNumberFormat="1" applyFont="1" applyFill="1" applyBorder="1" applyAlignment="1">
      <alignment horizontal="center" wrapText="1"/>
    </xf>
    <xf numFmtId="0" fontId="25" fillId="0" borderId="0" xfId="0" applyFont="1" applyAlignment="1">
      <alignment horizontal="left" wrapText="1"/>
    </xf>
    <xf numFmtId="0" fontId="26" fillId="0" borderId="5" xfId="0" applyFont="1" applyBorder="1" applyAlignment="1">
      <alignment horizontal="left" wrapText="1"/>
    </xf>
    <xf numFmtId="0" fontId="26" fillId="0" borderId="6" xfId="0" applyFont="1" applyBorder="1" applyAlignment="1">
      <alignment wrapText="1"/>
    </xf>
    <xf numFmtId="0" fontId="27" fillId="0" borderId="1" xfId="0" applyFont="1" applyBorder="1" applyAlignment="1">
      <alignment horizontal="left" wrapText="1"/>
    </xf>
    <xf numFmtId="0" fontId="27" fillId="0" borderId="2" xfId="0" applyFont="1" applyBorder="1" applyAlignment="1">
      <alignment wrapText="1"/>
    </xf>
    <xf numFmtId="0" fontId="18" fillId="0" borderId="1" xfId="0" applyFont="1" applyBorder="1" applyAlignment="1">
      <alignment horizontal="left" wrapText="1"/>
    </xf>
    <xf numFmtId="0" fontId="18" fillId="0" borderId="2" xfId="0" applyFont="1" applyBorder="1" applyAlignment="1">
      <alignment wrapText="1"/>
    </xf>
    <xf numFmtId="0" fontId="18" fillId="0" borderId="1" xfId="0" applyFont="1" applyBorder="1" applyAlignment="1">
      <alignment horizontal="left" wrapText="1" indent="1"/>
    </xf>
    <xf numFmtId="0" fontId="18" fillId="0" borderId="2" xfId="0" applyFont="1" applyBorder="1" applyAlignment="1">
      <alignment horizontal="left" wrapText="1" indent="1"/>
    </xf>
    <xf numFmtId="0" fontId="18" fillId="0" borderId="1" xfId="0" applyFont="1" applyBorder="1" applyAlignment="1">
      <alignment horizontal="left" wrapText="1" indent="2"/>
    </xf>
    <xf numFmtId="0" fontId="18" fillId="0" borderId="2" xfId="0" applyFont="1" applyBorder="1" applyAlignment="1">
      <alignment horizontal="left" wrapText="1" indent="2"/>
    </xf>
    <xf numFmtId="0" fontId="27" fillId="0" borderId="1" xfId="0" applyFont="1" applyBorder="1" applyAlignment="1">
      <alignment horizontal="left" wrapText="1" indent="3"/>
    </xf>
    <xf numFmtId="0" fontId="27" fillId="0" borderId="2" xfId="0" applyFont="1" applyBorder="1" applyAlignment="1">
      <alignment horizontal="left" wrapText="1" indent="3"/>
    </xf>
    <xf numFmtId="0" fontId="27" fillId="0" borderId="1" xfId="0" applyFont="1" applyBorder="1" applyAlignment="1">
      <alignment horizontal="left" wrapText="1" indent="4"/>
    </xf>
    <xf numFmtId="0" fontId="27" fillId="0" borderId="2" xfId="0" applyFont="1" applyBorder="1" applyAlignment="1">
      <alignment horizontal="left" wrapText="1" indent="4"/>
    </xf>
    <xf numFmtId="0" fontId="27" fillId="0" borderId="1" xfId="0" applyFont="1" applyBorder="1" applyAlignment="1">
      <alignment horizontal="left" indent="4"/>
    </xf>
    <xf numFmtId="0" fontId="27" fillId="0" borderId="2" xfId="0" applyFont="1" applyBorder="1" applyAlignment="1">
      <alignment horizontal="left" indent="4"/>
    </xf>
    <xf numFmtId="0" fontId="28" fillId="0" borderId="0" xfId="0" applyFont="1" applyAlignment="1">
      <alignment wrapText="1"/>
    </xf>
    <xf numFmtId="0" fontId="27" fillId="0" borderId="2" xfId="0" applyFont="1" applyBorder="1" applyAlignment="1"/>
    <xf numFmtId="0" fontId="27" fillId="0" borderId="1" xfId="0" applyFont="1" applyBorder="1" applyAlignment="1">
      <alignment horizontal="left" wrapText="1" indent="5"/>
    </xf>
    <xf numFmtId="0" fontId="27" fillId="0" borderId="2" xfId="0" applyFont="1" applyBorder="1" applyAlignment="1">
      <alignment horizontal="left" wrapText="1" indent="5"/>
    </xf>
    <xf numFmtId="0" fontId="19" fillId="0" borderId="1" xfId="0" applyFont="1" applyBorder="1" applyAlignment="1">
      <alignment horizontal="left" wrapText="1" indent="3"/>
    </xf>
    <xf numFmtId="0" fontId="19" fillId="0" borderId="2" xfId="0" applyFont="1" applyBorder="1" applyAlignment="1">
      <alignment horizontal="left" wrapText="1" indent="3"/>
    </xf>
    <xf numFmtId="0" fontId="19" fillId="0" borderId="2" xfId="0" applyFont="1" applyBorder="1" applyAlignment="1">
      <alignment wrapText="1"/>
    </xf>
    <xf numFmtId="0" fontId="19" fillId="0" borderId="1" xfId="0" applyFont="1" applyBorder="1" applyAlignment="1">
      <alignment horizontal="left" wrapText="1" indent="4"/>
    </xf>
    <xf numFmtId="0" fontId="9" fillId="0" borderId="2" xfId="0" applyFont="1" applyBorder="1" applyAlignment="1">
      <alignment horizontal="left" wrapText="1" indent="4"/>
    </xf>
    <xf numFmtId="0" fontId="19" fillId="0" borderId="1" xfId="0" applyFont="1" applyBorder="1" applyAlignment="1">
      <alignment horizontal="left" wrapText="1" indent="5"/>
    </xf>
    <xf numFmtId="0" fontId="19" fillId="0" borderId="1" xfId="0" applyFont="1" applyBorder="1" applyAlignment="1">
      <alignment horizontal="left" wrapText="1" indent="6"/>
    </xf>
    <xf numFmtId="0" fontId="19" fillId="0" borderId="2" xfId="0" applyFont="1" applyBorder="1" applyAlignment="1">
      <alignment horizontal="left" vertical="center" wrapText="1" indent="6"/>
    </xf>
    <xf numFmtId="0" fontId="19" fillId="0" borderId="2" xfId="0" applyFont="1" applyBorder="1" applyAlignment="1">
      <alignment horizontal="left" vertical="center" wrapText="1" indent="5"/>
    </xf>
    <xf numFmtId="0" fontId="19" fillId="0" borderId="2" xfId="0" applyFont="1" applyBorder="1" applyAlignment="1">
      <alignment horizontal="left" wrapText="1"/>
    </xf>
    <xf numFmtId="0" fontId="19" fillId="0" borderId="2" xfId="0" applyFont="1" applyBorder="1" applyAlignment="1">
      <alignment horizontal="left" wrapText="1" indent="6"/>
    </xf>
    <xf numFmtId="0" fontId="19" fillId="0" borderId="2" xfId="0" applyFont="1" applyBorder="1" applyAlignment="1">
      <alignment horizontal="left" wrapText="1" indent="4"/>
    </xf>
    <xf numFmtId="0" fontId="19" fillId="0" borderId="2" xfId="0" applyFont="1" applyBorder="1" applyAlignment="1">
      <alignment vertical="center" wrapText="1"/>
    </xf>
    <xf numFmtId="49" fontId="19" fillId="0" borderId="1" xfId="0" applyNumberFormat="1" applyFont="1" applyBorder="1" applyAlignment="1">
      <alignment horizontal="left" wrapText="1" indent="3"/>
    </xf>
    <xf numFmtId="49" fontId="19" fillId="0" borderId="2" xfId="0" applyNumberFormat="1" applyFont="1" applyBorder="1" applyAlignment="1">
      <alignment horizontal="left" wrapText="1" indent="3"/>
    </xf>
    <xf numFmtId="0" fontId="19" fillId="0" borderId="2" xfId="0" applyNumberFormat="1" applyFont="1" applyBorder="1" applyAlignment="1">
      <alignment horizontal="left" wrapText="1"/>
    </xf>
    <xf numFmtId="49" fontId="19" fillId="0" borderId="2" xfId="0" applyNumberFormat="1" applyFont="1" applyBorder="1" applyAlignment="1">
      <alignment wrapText="1"/>
    </xf>
    <xf numFmtId="49" fontId="19" fillId="0" borderId="1" xfId="0" applyNumberFormat="1" applyFont="1" applyBorder="1" applyAlignment="1">
      <alignment horizontal="left" wrapText="1" indent="4"/>
    </xf>
    <xf numFmtId="49" fontId="19" fillId="0" borderId="2" xfId="0" applyNumberFormat="1" applyFont="1" applyBorder="1" applyAlignment="1">
      <alignment horizontal="left" wrapText="1" indent="4"/>
    </xf>
    <xf numFmtId="49" fontId="19" fillId="0" borderId="1" xfId="0" applyNumberFormat="1" applyFont="1" applyBorder="1" applyAlignment="1">
      <alignment horizontal="left" wrapText="1" indent="5"/>
    </xf>
    <xf numFmtId="49" fontId="19" fillId="0" borderId="2" xfId="0" applyNumberFormat="1" applyFont="1" applyBorder="1" applyAlignment="1">
      <alignment horizontal="left" wrapText="1" indent="5"/>
    </xf>
    <xf numFmtId="49" fontId="19" fillId="0" borderId="1" xfId="0" applyNumberFormat="1" applyFont="1" applyBorder="1" applyAlignment="1">
      <alignment horizontal="left" wrapText="1" indent="6"/>
    </xf>
    <xf numFmtId="49" fontId="19" fillId="0" borderId="2" xfId="0" applyNumberFormat="1" applyFont="1" applyBorder="1" applyAlignment="1">
      <alignment horizontal="left" wrapText="1" indent="6"/>
    </xf>
    <xf numFmtId="0" fontId="19" fillId="0" borderId="0" xfId="0" applyFont="1" applyAlignment="1">
      <alignment horizontal="left" wrapText="1" indent="5"/>
    </xf>
    <xf numFmtId="0" fontId="19" fillId="0" borderId="0" xfId="0" applyFont="1" applyAlignment="1">
      <alignment wrapText="1"/>
    </xf>
    <xf numFmtId="49" fontId="19" fillId="0" borderId="1" xfId="0" applyNumberFormat="1" applyFont="1" applyFill="1" applyBorder="1" applyAlignment="1">
      <alignment horizontal="left" wrapText="1" indent="4"/>
    </xf>
    <xf numFmtId="0" fontId="27" fillId="0" borderId="2" xfId="0" applyFont="1" applyFill="1" applyBorder="1" applyAlignment="1">
      <alignment horizontal="left" wrapText="1" indent="3"/>
    </xf>
    <xf numFmtId="0" fontId="27" fillId="0" borderId="3" xfId="0" applyFont="1" applyBorder="1" applyAlignment="1">
      <alignment horizontal="left" wrapText="1" indent="3"/>
    </xf>
    <xf numFmtId="0" fontId="27" fillId="0" borderId="4" xfId="0" applyFont="1" applyBorder="1" applyAlignment="1">
      <alignment horizontal="left" wrapText="1" indent="3"/>
    </xf>
    <xf numFmtId="0" fontId="27" fillId="0" borderId="0" xfId="0" applyFont="1"/>
    <xf numFmtId="0" fontId="27" fillId="0" borderId="0" xfId="0" applyFont="1" applyAlignment="1">
      <alignment wrapText="1"/>
    </xf>
    <xf numFmtId="0" fontId="18" fillId="0" borderId="0" xfId="0" applyFont="1" applyAlignment="1">
      <alignment wrapText="1"/>
    </xf>
    <xf numFmtId="0" fontId="18" fillId="0" borderId="1" xfId="0" applyFont="1" applyBorder="1" applyAlignment="1">
      <alignment horizontal="left" wrapText="1" indent="3"/>
    </xf>
    <xf numFmtId="1" fontId="0" fillId="0" borderId="0" xfId="0" applyNumberFormat="1" applyAlignment="1">
      <alignment horizontal="right"/>
    </xf>
    <xf numFmtId="1" fontId="1" fillId="0" borderId="0" xfId="0" applyNumberFormat="1" applyFont="1" applyAlignment="1">
      <alignment horizontal="right"/>
    </xf>
    <xf numFmtId="1" fontId="2" fillId="0" borderId="8" xfId="0" applyNumberFormat="1" applyFont="1" applyBorder="1" applyAlignment="1">
      <alignment horizontal="right" wrapText="1"/>
    </xf>
    <xf numFmtId="1" fontId="2" fillId="0" borderId="9" xfId="0" applyNumberFormat="1" applyFont="1" applyBorder="1" applyAlignment="1">
      <alignment horizontal="right" wrapText="1"/>
    </xf>
    <xf numFmtId="1" fontId="2" fillId="0" borderId="10" xfId="0" applyNumberFormat="1" applyFont="1" applyBorder="1" applyAlignment="1">
      <alignment horizontal="right" wrapText="1"/>
    </xf>
    <xf numFmtId="0" fontId="2" fillId="0" borderId="11" xfId="0" applyFont="1" applyBorder="1" applyAlignment="1">
      <alignment horizontal="left" wrapText="1"/>
    </xf>
    <xf numFmtId="0" fontId="2" fillId="0" borderId="12" xfId="0" applyFont="1" applyBorder="1" applyAlignment="1">
      <alignment wrapText="1"/>
    </xf>
    <xf numFmtId="0" fontId="2" fillId="0" borderId="10" xfId="0" applyFont="1" applyBorder="1" applyAlignment="1">
      <alignment wrapText="1"/>
    </xf>
    <xf numFmtId="0" fontId="2" fillId="0" borderId="13" xfId="0" applyFont="1" applyBorder="1" applyAlignment="1">
      <alignment wrapText="1"/>
    </xf>
    <xf numFmtId="164" fontId="0" fillId="0" borderId="0" xfId="0" applyNumberFormat="1" applyAlignment="1">
      <alignment horizontal="right"/>
    </xf>
    <xf numFmtId="1" fontId="2" fillId="0" borderId="9" xfId="0" applyNumberFormat="1" applyFont="1" applyFill="1" applyBorder="1" applyAlignment="1">
      <alignment horizontal="right" wrapText="1"/>
    </xf>
    <xf numFmtId="1" fontId="2" fillId="0" borderId="10" xfId="0" applyNumberFormat="1" applyFont="1" applyFill="1" applyBorder="1" applyAlignment="1">
      <alignment horizontal="right" wrapText="1"/>
    </xf>
    <xf numFmtId="164" fontId="16" fillId="0" borderId="0" xfId="0" applyNumberFormat="1" applyFont="1" applyAlignment="1">
      <alignment horizontal="right"/>
    </xf>
    <xf numFmtId="1" fontId="16" fillId="0" borderId="0" xfId="0" applyNumberFormat="1" applyFont="1" applyAlignment="1">
      <alignment horizontal="right"/>
    </xf>
    <xf numFmtId="164" fontId="16" fillId="0" borderId="0" xfId="0" applyNumberFormat="1" applyFont="1" applyAlignment="1">
      <alignment horizontal="right" indent="1"/>
    </xf>
    <xf numFmtId="1" fontId="16" fillId="0" borderId="0" xfId="0" applyNumberFormat="1" applyFont="1" applyAlignment="1">
      <alignment horizontal="right" indent="1"/>
    </xf>
    <xf numFmtId="164" fontId="20" fillId="0" borderId="8" xfId="0" applyNumberFormat="1" applyFont="1" applyBorder="1" applyAlignment="1">
      <alignment horizontal="center" wrapText="1"/>
    </xf>
    <xf numFmtId="1" fontId="20" fillId="0" borderId="9" xfId="0" applyNumberFormat="1" applyFont="1" applyBorder="1" applyAlignment="1">
      <alignment horizontal="center" wrapText="1"/>
    </xf>
    <xf numFmtId="1" fontId="20" fillId="0" borderId="9" xfId="0" applyNumberFormat="1" applyFont="1" applyFill="1" applyBorder="1" applyAlignment="1">
      <alignment horizontal="center" wrapText="1"/>
    </xf>
    <xf numFmtId="1" fontId="20" fillId="0" borderId="10" xfId="0" applyNumberFormat="1" applyFont="1" applyFill="1" applyBorder="1" applyAlignment="1">
      <alignment horizontal="center" wrapText="1"/>
    </xf>
    <xf numFmtId="0" fontId="2" fillId="0" borderId="14" xfId="0" applyFont="1" applyBorder="1"/>
    <xf numFmtId="0" fontId="18" fillId="0" borderId="0" xfId="0" applyFont="1" applyBorder="1" applyAlignment="1">
      <alignment wrapText="1"/>
    </xf>
    <xf numFmtId="0" fontId="27" fillId="0" borderId="0" xfId="0" applyFont="1" applyBorder="1" applyAlignment="1">
      <alignment wrapText="1"/>
    </xf>
    <xf numFmtId="164" fontId="2" fillId="0" borderId="8" xfId="0" applyNumberFormat="1" applyFont="1" applyBorder="1" applyAlignment="1">
      <alignment horizontal="right" wrapText="1"/>
    </xf>
    <xf numFmtId="3" fontId="16" fillId="0" borderId="0" xfId="0" applyNumberFormat="1" applyFont="1" applyAlignment="1">
      <alignment horizontal="right"/>
    </xf>
    <xf numFmtId="1" fontId="2" fillId="0" borderId="15" xfId="0" applyNumberFormat="1" applyFont="1" applyFill="1" applyBorder="1" applyAlignment="1">
      <alignment horizontal="right" wrapText="1"/>
    </xf>
    <xf numFmtId="0" fontId="26" fillId="0" borderId="6" xfId="0" applyFont="1" applyBorder="1" applyAlignment="1">
      <alignment horizontal="left" wrapText="1"/>
    </xf>
    <xf numFmtId="0" fontId="27" fillId="0" borderId="2" xfId="0" applyFont="1" applyBorder="1" applyAlignment="1">
      <alignment horizontal="left" wrapText="1"/>
    </xf>
    <xf numFmtId="0" fontId="18" fillId="0" borderId="2" xfId="0" applyFont="1" applyBorder="1" applyAlignment="1">
      <alignment horizontal="left" wrapText="1"/>
    </xf>
    <xf numFmtId="0" fontId="27" fillId="0" borderId="0" xfId="0" applyFont="1" applyBorder="1" applyAlignment="1"/>
    <xf numFmtId="0" fontId="9" fillId="0" borderId="2" xfId="0" applyFont="1" applyBorder="1" applyAlignment="1">
      <alignment vertical="center" wrapText="1"/>
    </xf>
    <xf numFmtId="0" fontId="27" fillId="0" borderId="2" xfId="0" applyFont="1" applyFill="1" applyBorder="1" applyAlignment="1">
      <alignment wrapText="1"/>
    </xf>
    <xf numFmtId="0" fontId="27" fillId="0" borderId="16" xfId="0" applyFont="1" applyBorder="1" applyAlignment="1">
      <alignment wrapText="1"/>
    </xf>
    <xf numFmtId="0" fontId="19" fillId="0" borderId="17" xfId="0" applyFont="1" applyFill="1" applyBorder="1" applyAlignment="1">
      <alignment wrapText="1"/>
    </xf>
    <xf numFmtId="49" fontId="27" fillId="0" borderId="2" xfId="0" applyNumberFormat="1" applyFont="1" applyBorder="1" applyAlignment="1">
      <alignment horizontal="left" wrapText="1" indent="4"/>
    </xf>
    <xf numFmtId="49" fontId="27" fillId="0" borderId="18" xfId="0" applyNumberFormat="1" applyFont="1" applyBorder="1" applyAlignment="1">
      <alignment wrapText="1"/>
    </xf>
    <xf numFmtId="0" fontId="9" fillId="0" borderId="2" xfId="0" applyNumberFormat="1" applyFont="1" applyBorder="1" applyAlignment="1">
      <alignment horizontal="left" wrapText="1"/>
    </xf>
    <xf numFmtId="49" fontId="9" fillId="0" borderId="2" xfId="0" applyNumberFormat="1" applyFont="1" applyBorder="1" applyAlignment="1">
      <alignment wrapText="1"/>
    </xf>
    <xf numFmtId="0" fontId="0" fillId="0" borderId="2" xfId="0" applyBorder="1"/>
    <xf numFmtId="0" fontId="29" fillId="0" borderId="2" xfId="0" applyFont="1" applyBorder="1" applyAlignment="1">
      <alignment wrapText="1"/>
    </xf>
    <xf numFmtId="49" fontId="19" fillId="0" borderId="2" xfId="0" applyNumberFormat="1" applyFont="1" applyFill="1" applyBorder="1" applyAlignment="1">
      <alignment horizontal="left" wrapText="1" indent="4"/>
    </xf>
    <xf numFmtId="0" fontId="18" fillId="0" borderId="2" xfId="0" applyFont="1" applyBorder="1" applyAlignment="1">
      <alignment horizontal="center" wrapText="1"/>
    </xf>
    <xf numFmtId="0" fontId="27" fillId="0" borderId="2" xfId="0" applyFont="1" applyBorder="1" applyAlignment="1">
      <alignment horizontal="center" wrapText="1"/>
    </xf>
    <xf numFmtId="0" fontId="27" fillId="0" borderId="2" xfId="0" applyFont="1" applyBorder="1" applyAlignment="1">
      <alignment horizontal="center"/>
    </xf>
    <xf numFmtId="0" fontId="19" fillId="0" borderId="2" xfId="0" applyFont="1" applyBorder="1" applyAlignment="1">
      <alignment horizontal="center" wrapText="1"/>
    </xf>
    <xf numFmtId="49" fontId="19" fillId="0" borderId="2" xfId="0" applyNumberFormat="1" applyFont="1" applyBorder="1" applyAlignment="1">
      <alignment horizontal="center" wrapText="1"/>
    </xf>
    <xf numFmtId="0" fontId="9" fillId="0" borderId="2" xfId="0" applyFont="1" applyBorder="1" applyAlignment="1">
      <alignment horizontal="center" wrapText="1"/>
    </xf>
    <xf numFmtId="0" fontId="20" fillId="0" borderId="0" xfId="0" applyFont="1" applyAlignment="1">
      <alignment horizontal="left"/>
    </xf>
    <xf numFmtId="0" fontId="30" fillId="0" borderId="0" xfId="0" applyFont="1"/>
    <xf numFmtId="1" fontId="2" fillId="0" borderId="7" xfId="0" applyNumberFormat="1" applyFont="1" applyFill="1" applyBorder="1" applyAlignment="1">
      <alignment horizontal="right" wrapText="1"/>
    </xf>
    <xf numFmtId="0" fontId="31" fillId="0" borderId="0" xfId="0" applyFont="1"/>
    <xf numFmtId="0" fontId="9" fillId="0" borderId="0" xfId="0" applyFont="1" applyBorder="1" applyAlignment="1">
      <alignment horizontal="left"/>
    </xf>
    <xf numFmtId="0" fontId="0" fillId="0" borderId="0" xfId="0" applyBorder="1"/>
    <xf numFmtId="0" fontId="0" fillId="0" borderId="0" xfId="0" applyBorder="1" applyAlignment="1">
      <alignment horizontal="left"/>
    </xf>
    <xf numFmtId="0" fontId="27" fillId="0" borderId="0" xfId="0" applyFont="1" applyBorder="1" applyAlignment="1">
      <alignment horizontal="left" wrapText="1" indent="4"/>
    </xf>
    <xf numFmtId="0" fontId="27" fillId="0" borderId="0" xfId="0" applyFont="1" applyBorder="1" applyAlignment="1">
      <alignment horizontal="left" vertical="center" wrapText="1" indent="5"/>
    </xf>
    <xf numFmtId="0" fontId="27" fillId="0" borderId="0" xfId="0" applyFont="1" applyBorder="1" applyAlignment="1">
      <alignment horizontal="left" wrapText="1" indent="5"/>
    </xf>
    <xf numFmtId="0" fontId="31" fillId="0" borderId="0" xfId="0" applyFont="1" applyAlignment="1">
      <alignment wrapText="1"/>
    </xf>
    <xf numFmtId="0" fontId="27" fillId="0" borderId="0" xfId="0" applyFont="1" applyBorder="1" applyAlignment="1">
      <alignment horizontal="left" wrapText="1" indent="1"/>
    </xf>
    <xf numFmtId="0" fontId="9" fillId="0" borderId="0" xfId="0" applyFont="1" applyBorder="1"/>
    <xf numFmtId="0" fontId="23" fillId="0" borderId="0" xfId="0" applyFont="1" applyBorder="1" applyAlignment="1">
      <alignment horizontal="left" wrapText="1" indent="4"/>
    </xf>
    <xf numFmtId="0" fontId="9" fillId="0" borderId="0" xfId="0" applyFont="1" applyBorder="1" applyAlignment="1">
      <alignment wrapText="1"/>
    </xf>
    <xf numFmtId="0" fontId="27" fillId="0" borderId="0" xfId="0" applyFont="1" applyAlignment="1">
      <alignment horizontal="left"/>
    </xf>
    <xf numFmtId="0" fontId="17" fillId="0" borderId="0" xfId="0" applyFont="1" applyAlignment="1">
      <alignment wrapText="1"/>
    </xf>
    <xf numFmtId="0" fontId="22" fillId="0" borderId="0" xfId="0" applyFont="1" applyBorder="1" applyAlignment="1">
      <alignment wrapText="1"/>
    </xf>
    <xf numFmtId="0" fontId="22" fillId="0" borderId="0" xfId="0" applyFont="1" applyBorder="1" applyAlignment="1"/>
    <xf numFmtId="0" fontId="22" fillId="0" borderId="2" xfId="0" applyFont="1" applyBorder="1" applyAlignment="1">
      <alignment wrapText="1"/>
    </xf>
    <xf numFmtId="164" fontId="16" fillId="0" borderId="0" xfId="0" applyNumberFormat="1" applyFont="1" applyAlignment="1"/>
    <xf numFmtId="1" fontId="16" fillId="0" borderId="0" xfId="0" applyNumberFormat="1" applyFont="1" applyAlignment="1"/>
    <xf numFmtId="1" fontId="0" fillId="0" borderId="0" xfId="0" applyNumberFormat="1" applyAlignment="1"/>
    <xf numFmtId="3" fontId="16" fillId="0" borderId="0" xfId="0" applyNumberFormat="1" applyFont="1" applyAlignment="1"/>
    <xf numFmtId="0" fontId="17" fillId="0" borderId="0" xfId="0" applyFont="1" applyAlignment="1">
      <alignment horizontal="center"/>
    </xf>
    <xf numFmtId="0" fontId="17" fillId="0" borderId="0" xfId="0" applyFont="1" applyFill="1" applyBorder="1" applyAlignment="1">
      <alignment horizontal="center"/>
    </xf>
    <xf numFmtId="0" fontId="1" fillId="0" borderId="0" xfId="0" applyFont="1" applyAlignment="1">
      <alignment horizontal="center"/>
    </xf>
    <xf numFmtId="0" fontId="0" fillId="0" borderId="0" xfId="0" applyAlignment="1"/>
  </cellXfs>
  <cellStyles count="524">
    <cellStyle name="Excel Built-in Normal" xfId="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3" builtinId="9" hidden="1"/>
    <cellStyle name="Followed Hyperlink" xfId="265" builtinId="9" hidden="1"/>
    <cellStyle name="Followed Hyperlink" xfId="267" builtinId="9" hidden="1"/>
    <cellStyle name="Followed Hyperlink" xfId="269" builtinId="9" hidden="1"/>
    <cellStyle name="Followed Hyperlink" xfId="271" builtinId="9" hidden="1"/>
    <cellStyle name="Followed Hyperlink" xfId="273" builtinId="9" hidden="1"/>
    <cellStyle name="Followed Hyperlink" xfId="275" builtinId="9" hidden="1"/>
    <cellStyle name="Followed Hyperlink" xfId="277" builtinId="9" hidden="1"/>
    <cellStyle name="Followed Hyperlink" xfId="279" builtinId="9" hidden="1"/>
    <cellStyle name="Followed Hyperlink" xfId="281" builtinId="9" hidden="1"/>
    <cellStyle name="Followed Hyperlink" xfId="283" builtinId="9" hidden="1"/>
    <cellStyle name="Followed Hyperlink" xfId="285" builtinId="9" hidden="1"/>
    <cellStyle name="Followed Hyperlink" xfId="287" builtinId="9" hidden="1"/>
    <cellStyle name="Followed Hyperlink" xfId="289" builtinId="9" hidden="1"/>
    <cellStyle name="Followed Hyperlink" xfId="291"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59" builtinId="9" hidden="1"/>
    <cellStyle name="Followed Hyperlink" xfId="361" builtinId="9" hidden="1"/>
    <cellStyle name="Followed Hyperlink" xfId="363" builtinId="9" hidden="1"/>
    <cellStyle name="Followed Hyperlink" xfId="365" builtinId="9" hidden="1"/>
    <cellStyle name="Followed Hyperlink" xfId="367" builtinId="9" hidden="1"/>
    <cellStyle name="Followed Hyperlink" xfId="369" builtinId="9" hidden="1"/>
    <cellStyle name="Followed Hyperlink" xfId="371" builtinId="9" hidden="1"/>
    <cellStyle name="Followed Hyperlink" xfId="373" builtinId="9" hidden="1"/>
    <cellStyle name="Followed Hyperlink" xfId="375" builtinId="9" hidden="1"/>
    <cellStyle name="Followed Hyperlink" xfId="377" builtinId="9" hidden="1"/>
    <cellStyle name="Followed Hyperlink" xfId="379" builtinId="9" hidden="1"/>
    <cellStyle name="Followed Hyperlink" xfId="381" builtinId="9" hidden="1"/>
    <cellStyle name="Followed Hyperlink" xfId="383" builtinId="9" hidden="1"/>
    <cellStyle name="Followed Hyperlink" xfId="385" builtinId="9" hidden="1"/>
    <cellStyle name="Followed Hyperlink" xfId="387"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2" builtinId="8" hidden="1"/>
    <cellStyle name="Hyperlink" xfId="264" builtinId="8" hidden="1"/>
    <cellStyle name="Hyperlink" xfId="266" builtinId="8" hidden="1"/>
    <cellStyle name="Hyperlink" xfId="268" builtinId="8" hidden="1"/>
    <cellStyle name="Hyperlink" xfId="270" builtinId="8" hidden="1"/>
    <cellStyle name="Hyperlink" xfId="272" builtinId="8" hidden="1"/>
    <cellStyle name="Hyperlink" xfId="274" builtinId="8" hidden="1"/>
    <cellStyle name="Hyperlink" xfId="276" builtinId="8" hidden="1"/>
    <cellStyle name="Hyperlink" xfId="278" builtinId="8" hidden="1"/>
    <cellStyle name="Hyperlink" xfId="280" builtinId="8" hidden="1"/>
    <cellStyle name="Hyperlink" xfId="282" builtinId="8" hidden="1"/>
    <cellStyle name="Hyperlink" xfId="284" builtinId="8" hidden="1"/>
    <cellStyle name="Hyperlink" xfId="286" builtinId="8" hidden="1"/>
    <cellStyle name="Hyperlink" xfId="288" builtinId="8" hidden="1"/>
    <cellStyle name="Hyperlink" xfId="290" builtinId="8" hidden="1"/>
    <cellStyle name="Hyperlink" xfId="29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8" builtinId="8" hidden="1"/>
    <cellStyle name="Hyperlink" xfId="360" builtinId="8" hidden="1"/>
    <cellStyle name="Hyperlink" xfId="362" builtinId="8" hidden="1"/>
    <cellStyle name="Hyperlink" xfId="364" builtinId="8" hidden="1"/>
    <cellStyle name="Hyperlink" xfId="366" builtinId="8" hidden="1"/>
    <cellStyle name="Hyperlink" xfId="368" builtinId="8" hidden="1"/>
    <cellStyle name="Hyperlink" xfId="370" builtinId="8" hidden="1"/>
    <cellStyle name="Hyperlink" xfId="372" builtinId="8" hidden="1"/>
    <cellStyle name="Hyperlink" xfId="374" builtinId="8" hidden="1"/>
    <cellStyle name="Hyperlink" xfId="376" builtinId="8" hidden="1"/>
    <cellStyle name="Hyperlink" xfId="378" builtinId="8" hidden="1"/>
    <cellStyle name="Hyperlink" xfId="380" builtinId="8" hidden="1"/>
    <cellStyle name="Hyperlink" xfId="382" builtinId="8" hidden="1"/>
    <cellStyle name="Hyperlink" xfId="384" builtinId="8" hidden="1"/>
    <cellStyle name="Hyperlink" xfId="386" builtinId="8" hidden="1"/>
    <cellStyle name="Hyperlink" xfId="38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3</xdr:row>
      <xdr:rowOff>12700</xdr:rowOff>
    </xdr:from>
    <xdr:to>
      <xdr:col>6</xdr:col>
      <xdr:colOff>38100</xdr:colOff>
      <xdr:row>35</xdr:row>
      <xdr:rowOff>178547</xdr:rowOff>
    </xdr:to>
    <xdr:pic>
      <xdr:nvPicPr>
        <xdr:cNvPr id="2" name="Picture 1" descr="1-14-19 WLS Bar Quote-Eljen.pd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584200"/>
          <a:ext cx="4838700" cy="62618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heetPr>
  <dimension ref="A1:IN224"/>
  <sheetViews>
    <sheetView zoomScale="95" zoomScaleNormal="95" zoomScalePageLayoutView="95" workbookViewId="0">
      <pane ySplit="4980" topLeftCell="A116" activePane="bottomLeft"/>
      <selection activeCell="A10" sqref="A10:G10"/>
      <selection pane="bottomLeft" activeCell="A133" sqref="A133:XFD137"/>
    </sheetView>
  </sheetViews>
  <sheetFormatPr baseColWidth="10" defaultColWidth="11" defaultRowHeight="15" outlineLevelRow="4" x14ac:dyDescent="0"/>
  <cols>
    <col min="1" max="1" width="30.83203125" customWidth="1"/>
    <col min="2" max="2" width="51.33203125" style="7" customWidth="1"/>
    <col min="3" max="3" width="58.6640625" style="7" customWidth="1"/>
    <col min="4" max="4" width="50" style="7" customWidth="1"/>
    <col min="5" max="5" width="39.33203125" style="7" customWidth="1"/>
    <col min="6" max="6" width="18.6640625" style="19" customWidth="1"/>
    <col min="7" max="7" width="21.1640625" style="7" customWidth="1"/>
  </cols>
  <sheetData>
    <row r="1" spans="1:7">
      <c r="A1" s="46" t="s">
        <v>819</v>
      </c>
      <c r="B1" s="46"/>
    </row>
    <row r="2" spans="1:7">
      <c r="A2" s="46"/>
      <c r="B2" s="42"/>
    </row>
    <row r="3" spans="1:7">
      <c r="A3" s="39" t="s">
        <v>657</v>
      </c>
      <c r="B3" s="42" t="s">
        <v>821</v>
      </c>
    </row>
    <row r="4" spans="1:7">
      <c r="A4" s="39">
        <v>2</v>
      </c>
      <c r="B4" s="42" t="s">
        <v>822</v>
      </c>
    </row>
    <row r="5" spans="1:7" ht="30">
      <c r="A5" s="39">
        <v>3</v>
      </c>
      <c r="B5" s="42" t="s">
        <v>823</v>
      </c>
    </row>
    <row r="6" spans="1:7">
      <c r="A6" s="39">
        <v>4</v>
      </c>
      <c r="B6" s="42" t="s">
        <v>824</v>
      </c>
    </row>
    <row r="7" spans="1:7">
      <c r="A7" s="39">
        <v>5</v>
      </c>
      <c r="B7" s="42" t="s">
        <v>825</v>
      </c>
    </row>
    <row r="8" spans="1:7">
      <c r="B8"/>
    </row>
    <row r="9" spans="1:7" ht="16" thickBot="1"/>
    <row r="10" spans="1:7" ht="76" thickBot="1">
      <c r="A10" s="152" t="s">
        <v>254</v>
      </c>
      <c r="B10" s="153" t="s">
        <v>255</v>
      </c>
      <c r="C10" s="153" t="s">
        <v>692</v>
      </c>
      <c r="D10" s="154" t="s">
        <v>0</v>
      </c>
      <c r="E10" s="153" t="s">
        <v>1</v>
      </c>
      <c r="F10" s="153" t="s">
        <v>1060</v>
      </c>
      <c r="G10" s="154" t="s">
        <v>820</v>
      </c>
    </row>
    <row r="11" spans="1:7" ht="25">
      <c r="A11" s="173"/>
      <c r="B11" s="95"/>
      <c r="C11" s="95"/>
      <c r="D11" s="95"/>
      <c r="E11" s="95"/>
      <c r="F11" s="95"/>
      <c r="G11" s="95"/>
    </row>
    <row r="12" spans="1:7">
      <c r="A12" s="174"/>
      <c r="B12" s="97" t="s">
        <v>256</v>
      </c>
      <c r="C12" s="97"/>
      <c r="D12" s="97"/>
      <c r="E12" s="97"/>
      <c r="F12" s="99"/>
      <c r="G12" s="97"/>
    </row>
    <row r="13" spans="1:7">
      <c r="A13" s="175">
        <v>2</v>
      </c>
      <c r="B13" s="99" t="s">
        <v>2</v>
      </c>
      <c r="C13" s="99"/>
      <c r="D13" s="99"/>
      <c r="E13" s="99"/>
      <c r="F13" s="99"/>
      <c r="G13" s="99"/>
    </row>
    <row r="14" spans="1:7" s="1" customFormat="1">
      <c r="A14" s="101">
        <v>2.4</v>
      </c>
      <c r="B14" s="101" t="s">
        <v>3</v>
      </c>
      <c r="C14" s="99"/>
      <c r="D14" s="99"/>
      <c r="E14" s="99"/>
      <c r="F14" s="99"/>
      <c r="G14" s="99"/>
    </row>
    <row r="15" spans="1:7">
      <c r="A15" s="103" t="s">
        <v>257</v>
      </c>
      <c r="B15" s="103" t="s">
        <v>4</v>
      </c>
      <c r="C15" s="99"/>
      <c r="D15" s="99"/>
      <c r="E15"/>
      <c r="F15"/>
      <c r="G15" s="188"/>
    </row>
    <row r="16" spans="1:7" s="24" customFormat="1" outlineLevel="1">
      <c r="A16" s="105" t="s">
        <v>258</v>
      </c>
      <c r="B16" s="105" t="s">
        <v>5</v>
      </c>
      <c r="C16" s="97" t="str">
        <f>'WBS Dictionary Detailed'!C8</f>
        <v>Light collector reviews and milestones</v>
      </c>
      <c r="D16" s="97"/>
      <c r="E16"/>
      <c r="F16"/>
      <c r="G16" s="188"/>
    </row>
    <row r="17" spans="1:7" s="24" customFormat="1" outlineLevel="2">
      <c r="A17" s="107" t="s">
        <v>259</v>
      </c>
      <c r="B17" s="107" t="s">
        <v>814</v>
      </c>
      <c r="C17" s="97" t="str">
        <f>'WBS Dictionary Detailed'!C9</f>
        <v>Final light collector review</v>
      </c>
      <c r="D17" s="97" t="s">
        <v>496</v>
      </c>
      <c r="E17" s="97" t="s">
        <v>1059</v>
      </c>
      <c r="F17" s="99" t="s">
        <v>1021</v>
      </c>
      <c r="G17" s="188">
        <v>3</v>
      </c>
    </row>
    <row r="18" spans="1:7" s="24" customFormat="1" outlineLevel="2">
      <c r="A18" s="107" t="s">
        <v>260</v>
      </c>
      <c r="B18" s="107" t="s">
        <v>813</v>
      </c>
      <c r="C18" s="97" t="str">
        <f>'WBS Dictionary Detailed'!C10</f>
        <v>Final confirmation of baseline light collector design</v>
      </c>
      <c r="D18" s="97" t="s">
        <v>453</v>
      </c>
      <c r="E18" s="97" t="s">
        <v>1059</v>
      </c>
      <c r="F18" s="99" t="s">
        <v>1021</v>
      </c>
      <c r="G18" s="188">
        <v>3</v>
      </c>
    </row>
    <row r="19" spans="1:7" s="24" customFormat="1" outlineLevel="2">
      <c r="A19" s="107" t="s">
        <v>261</v>
      </c>
      <c r="B19" s="107" t="s">
        <v>6</v>
      </c>
      <c r="C19" s="97" t="str">
        <f>'WBS Dictionary Detailed'!C11</f>
        <v>Light collector pre-production review</v>
      </c>
      <c r="D19" s="97" t="s">
        <v>454</v>
      </c>
      <c r="E19" s="97" t="s">
        <v>1059</v>
      </c>
      <c r="F19" s="99" t="s">
        <v>1021</v>
      </c>
      <c r="G19" s="188">
        <v>3</v>
      </c>
    </row>
    <row r="20" spans="1:7" s="24" customFormat="1" outlineLevel="2">
      <c r="A20" s="107" t="s">
        <v>262</v>
      </c>
      <c r="B20" s="107" t="s">
        <v>7</v>
      </c>
      <c r="C20" s="97" t="str">
        <f>'WBS Dictionary Detailed'!C12</f>
        <v>MILESTONE--  Light collector QA/QC approved</v>
      </c>
      <c r="D20" s="97" t="s">
        <v>456</v>
      </c>
      <c r="E20" s="97" t="s">
        <v>1059</v>
      </c>
      <c r="F20" s="99" t="s">
        <v>1021</v>
      </c>
      <c r="G20" s="188">
        <v>3</v>
      </c>
    </row>
    <row r="21" spans="1:7" s="24" customFormat="1" outlineLevel="2">
      <c r="A21" s="107" t="s">
        <v>263</v>
      </c>
      <c r="B21" s="107" t="s">
        <v>8</v>
      </c>
      <c r="C21" s="97" t="str">
        <f>'WBS Dictionary Detailed'!C13</f>
        <v>MILESTONE--  Module production begins</v>
      </c>
      <c r="D21" s="97" t="s">
        <v>455</v>
      </c>
      <c r="E21" s="97" t="s">
        <v>1059</v>
      </c>
      <c r="F21" s="99" t="s">
        <v>1021</v>
      </c>
      <c r="G21" s="188">
        <v>3</v>
      </c>
    </row>
    <row r="22" spans="1:7" s="24" customFormat="1" outlineLevel="2">
      <c r="A22" s="107" t="s">
        <v>264</v>
      </c>
      <c r="B22" s="107" t="s">
        <v>9</v>
      </c>
      <c r="C22" s="97" t="str">
        <f>'WBS Dictionary Detailed'!C14</f>
        <v>MILESTONE--  First module delivery</v>
      </c>
      <c r="D22" s="97" t="s">
        <v>458</v>
      </c>
      <c r="E22" s="97" t="s">
        <v>1059</v>
      </c>
      <c r="F22" s="99" t="s">
        <v>1021</v>
      </c>
      <c r="G22" s="188">
        <v>3</v>
      </c>
    </row>
    <row r="23" spans="1:7" s="24" customFormat="1" outlineLevel="2">
      <c r="A23" s="107" t="s">
        <v>265</v>
      </c>
      <c r="B23" s="107" t="s">
        <v>10</v>
      </c>
      <c r="C23" s="97" t="str">
        <f>'WBS Dictionary Detailed'!C15</f>
        <v>MILESTONE--  Final module delivery</v>
      </c>
      <c r="D23" s="97" t="s">
        <v>459</v>
      </c>
      <c r="E23" s="97" t="s">
        <v>1059</v>
      </c>
      <c r="F23" s="99" t="s">
        <v>1021</v>
      </c>
      <c r="G23" s="188">
        <v>3</v>
      </c>
    </row>
    <row r="24" spans="1:7" s="25" customFormat="1" outlineLevel="1">
      <c r="A24" s="105" t="s">
        <v>266</v>
      </c>
      <c r="B24" s="105" t="s">
        <v>473</v>
      </c>
      <c r="C24" s="97" t="str">
        <f>'WBS Dictionary Detailed'!C16</f>
        <v>Photosensor reviews and milestones</v>
      </c>
      <c r="D24" s="97"/>
      <c r="E24" s="97"/>
      <c r="F24" s="99"/>
      <c r="G24" s="188"/>
    </row>
    <row r="25" spans="1:7" s="25" customFormat="1" outlineLevel="2">
      <c r="A25" s="107" t="s">
        <v>267</v>
      </c>
      <c r="B25" s="107" t="s">
        <v>474</v>
      </c>
      <c r="C25" s="97" t="str">
        <f>'WBS Dictionary Detailed'!C17</f>
        <v>Pre-production review of photosensors, mounting PCBs</v>
      </c>
      <c r="D25" s="97" t="s">
        <v>464</v>
      </c>
      <c r="E25" s="97" t="s">
        <v>1059</v>
      </c>
      <c r="F25" s="99" t="s">
        <v>1021</v>
      </c>
      <c r="G25" s="188">
        <v>3</v>
      </c>
    </row>
    <row r="26" spans="1:7" s="25" customFormat="1" ht="18" customHeight="1" outlineLevel="2">
      <c r="A26" s="107" t="s">
        <v>268</v>
      </c>
      <c r="B26" s="107" t="s">
        <v>462</v>
      </c>
      <c r="C26" s="97" t="str">
        <f>'WBS Dictionary Detailed'!C18</f>
        <v>MILESTONE--  Purchase contract let</v>
      </c>
      <c r="D26" s="97" t="s">
        <v>466</v>
      </c>
      <c r="E26" s="97" t="s">
        <v>1059</v>
      </c>
      <c r="F26" s="99" t="s">
        <v>1021</v>
      </c>
      <c r="G26" s="188">
        <v>3</v>
      </c>
    </row>
    <row r="27" spans="1:7" s="25" customFormat="1" outlineLevel="2">
      <c r="A27" s="107" t="s">
        <v>269</v>
      </c>
      <c r="B27" s="107" t="s">
        <v>586</v>
      </c>
      <c r="C27" s="97" t="str">
        <f>'WBS Dictionary Detailed'!C19</f>
        <v>MILESTONE--  QA plan and equipment complete</v>
      </c>
      <c r="D27" s="97" t="s">
        <v>468</v>
      </c>
      <c r="E27" s="97" t="s">
        <v>1059</v>
      </c>
      <c r="F27" s="99" t="s">
        <v>1021</v>
      </c>
      <c r="G27" s="188">
        <v>3</v>
      </c>
    </row>
    <row r="28" spans="1:7" s="25" customFormat="1" outlineLevel="2">
      <c r="A28" s="107" t="s">
        <v>270</v>
      </c>
      <c r="B28" s="107" t="s">
        <v>475</v>
      </c>
      <c r="C28" s="97" t="str">
        <f>'WBS Dictionary Detailed'!C20</f>
        <v>MILESTONE--  First photosensor PCBs delivered</v>
      </c>
      <c r="D28" s="97" t="s">
        <v>470</v>
      </c>
      <c r="E28" s="97" t="s">
        <v>1059</v>
      </c>
      <c r="F28" s="99" t="s">
        <v>1021</v>
      </c>
      <c r="G28" s="188">
        <v>3</v>
      </c>
    </row>
    <row r="29" spans="1:7" s="25" customFormat="1" outlineLevel="2">
      <c r="A29" s="107" t="s">
        <v>271</v>
      </c>
      <c r="B29" s="107" t="s">
        <v>476</v>
      </c>
      <c r="C29" s="97" t="str">
        <f>'WBS Dictionary Detailed'!C21</f>
        <v>MILESTONE--  Final photosensor PCBs delivered</v>
      </c>
      <c r="D29" s="97" t="s">
        <v>472</v>
      </c>
      <c r="E29" s="97" t="s">
        <v>1059</v>
      </c>
      <c r="F29" s="99" t="s">
        <v>1021</v>
      </c>
      <c r="G29" s="188">
        <v>3</v>
      </c>
    </row>
    <row r="30" spans="1:7" s="26" customFormat="1" ht="33" customHeight="1" outlineLevel="1">
      <c r="A30" s="105" t="s">
        <v>272</v>
      </c>
      <c r="B30" s="105" t="s">
        <v>11</v>
      </c>
      <c r="C30" s="97" t="str">
        <f>'WBS Dictionary Detailed'!C22</f>
        <v>Electronics, cables, monitoring reviews and milestones</v>
      </c>
      <c r="D30" s="97"/>
      <c r="E30" s="97"/>
      <c r="F30" s="99"/>
      <c r="G30" s="188"/>
    </row>
    <row r="31" spans="1:7" s="26" customFormat="1" ht="16" customHeight="1" outlineLevel="2">
      <c r="A31" s="107" t="s">
        <v>273</v>
      </c>
      <c r="B31" s="107" t="s">
        <v>12</v>
      </c>
      <c r="C31" s="97" t="str">
        <f>'WBS Dictionary Detailed'!C23</f>
        <v>Electronics, cables, pre-production review</v>
      </c>
      <c r="D31" s="97" t="s">
        <v>490</v>
      </c>
      <c r="E31" s="97" t="s">
        <v>1059</v>
      </c>
      <c r="F31" s="99" t="s">
        <v>1021</v>
      </c>
      <c r="G31" s="188">
        <v>3</v>
      </c>
    </row>
    <row r="32" spans="1:7" s="26" customFormat="1" outlineLevel="2">
      <c r="A32" s="107" t="s">
        <v>274</v>
      </c>
      <c r="B32" s="107" t="s">
        <v>13</v>
      </c>
      <c r="C32" s="97" t="str">
        <f>'WBS Dictionary Detailed'!C24</f>
        <v>MILESTONE--  QA plan and equipment complete</v>
      </c>
      <c r="D32" s="97" t="s">
        <v>456</v>
      </c>
      <c r="E32" s="97" t="s">
        <v>1059</v>
      </c>
      <c r="F32" s="99" t="s">
        <v>1021</v>
      </c>
      <c r="G32" s="188">
        <v>3</v>
      </c>
    </row>
    <row r="33" spans="1:7" s="26" customFormat="1" outlineLevel="2">
      <c r="A33" s="107" t="s">
        <v>275</v>
      </c>
      <c r="B33" s="107" t="s">
        <v>14</v>
      </c>
      <c r="C33" s="97" t="str">
        <f>'WBS Dictionary Detailed'!C25</f>
        <v>MILESTONE--  Electronics/cabling production begin</v>
      </c>
      <c r="D33" s="97" t="s">
        <v>483</v>
      </c>
      <c r="E33" s="97" t="s">
        <v>1059</v>
      </c>
      <c r="F33" s="99" t="s">
        <v>1021</v>
      </c>
      <c r="G33" s="188">
        <v>3</v>
      </c>
    </row>
    <row r="34" spans="1:7" s="26" customFormat="1" outlineLevel="2">
      <c r="A34" s="107" t="s">
        <v>276</v>
      </c>
      <c r="B34" s="107" t="s">
        <v>15</v>
      </c>
      <c r="C34" s="97" t="str">
        <f>'WBS Dictionary Detailed'!C26</f>
        <v>MILESTONE--  Electronics/cabling first delivery</v>
      </c>
      <c r="D34" s="97" t="s">
        <v>488</v>
      </c>
      <c r="E34" s="97" t="s">
        <v>1059</v>
      </c>
      <c r="F34" s="99" t="s">
        <v>1021</v>
      </c>
      <c r="G34" s="188">
        <v>3</v>
      </c>
    </row>
    <row r="35" spans="1:7" s="26" customFormat="1" outlineLevel="2">
      <c r="A35" s="107" t="s">
        <v>277</v>
      </c>
      <c r="B35" s="107" t="s">
        <v>16</v>
      </c>
      <c r="C35" s="97" t="str">
        <f>'WBS Dictionary Detailed'!C27</f>
        <v>MILESTONE--  Electronics/cabling final delivery</v>
      </c>
      <c r="D35" s="97" t="s">
        <v>487</v>
      </c>
      <c r="E35" s="97" t="s">
        <v>1059</v>
      </c>
      <c r="F35" s="99" t="s">
        <v>1021</v>
      </c>
      <c r="G35" s="188">
        <v>3</v>
      </c>
    </row>
    <row r="36" spans="1:7" s="26" customFormat="1" ht="17" customHeight="1" outlineLevel="2">
      <c r="A36" s="107" t="s">
        <v>278</v>
      </c>
      <c r="B36" s="107" t="s">
        <v>17</v>
      </c>
      <c r="C36" s="97" t="str">
        <f>'WBS Dictionary Detailed'!C28</f>
        <v>Calibration/monitoring pre-production review</v>
      </c>
      <c r="D36" s="97" t="s">
        <v>489</v>
      </c>
      <c r="E36" s="97" t="s">
        <v>1059</v>
      </c>
      <c r="F36" s="99" t="s">
        <v>1021</v>
      </c>
      <c r="G36" s="188">
        <v>3</v>
      </c>
    </row>
    <row r="37" spans="1:7" s="26" customFormat="1" outlineLevel="2">
      <c r="A37" s="107" t="s">
        <v>279</v>
      </c>
      <c r="B37" s="107" t="s">
        <v>18</v>
      </c>
      <c r="C37" s="97" t="str">
        <f>'WBS Dictionary Detailed'!C29</f>
        <v>MILESTONE--  QA plan and equipment complete</v>
      </c>
      <c r="D37" s="97" t="s">
        <v>492</v>
      </c>
      <c r="E37" s="97" t="s">
        <v>1059</v>
      </c>
      <c r="F37" s="99" t="s">
        <v>1021</v>
      </c>
      <c r="G37" s="188">
        <v>3</v>
      </c>
    </row>
    <row r="38" spans="1:7" s="26" customFormat="1" outlineLevel="2">
      <c r="A38" s="107" t="s">
        <v>280</v>
      </c>
      <c r="B38" s="107" t="s">
        <v>19</v>
      </c>
      <c r="C38" s="97" t="str">
        <f>'WBS Dictionary Detailed'!C30</f>
        <v>MILESTONE--  Monitoring system production begin</v>
      </c>
      <c r="D38" s="97" t="s">
        <v>493</v>
      </c>
      <c r="E38" s="97" t="s">
        <v>1059</v>
      </c>
      <c r="F38" s="99" t="s">
        <v>1021</v>
      </c>
      <c r="G38" s="188">
        <v>3</v>
      </c>
    </row>
    <row r="39" spans="1:7" s="26" customFormat="1" outlineLevel="2">
      <c r="A39" s="107" t="s">
        <v>281</v>
      </c>
      <c r="B39" s="107" t="s">
        <v>20</v>
      </c>
      <c r="C39" s="97" t="str">
        <f>'WBS Dictionary Detailed'!C31</f>
        <v>MILESTONE--  Monitoring system first delivery</v>
      </c>
      <c r="D39" s="97" t="s">
        <v>495</v>
      </c>
      <c r="E39" s="97" t="s">
        <v>1059</v>
      </c>
      <c r="F39" s="99" t="s">
        <v>1021</v>
      </c>
      <c r="G39" s="188">
        <v>3</v>
      </c>
    </row>
    <row r="40" spans="1:7" s="26" customFormat="1" ht="22" customHeight="1" outlineLevel="2">
      <c r="A40" s="107" t="s">
        <v>282</v>
      </c>
      <c r="B40" s="107" t="s">
        <v>21</v>
      </c>
      <c r="C40" s="97" t="str">
        <f>'WBS Dictionary Detailed'!C32</f>
        <v>MILESTONE--  Monitoring system final delivery</v>
      </c>
      <c r="D40" s="97" t="s">
        <v>498</v>
      </c>
      <c r="E40" s="97" t="s">
        <v>1059</v>
      </c>
      <c r="F40" s="99" t="s">
        <v>1021</v>
      </c>
      <c r="G40" s="188">
        <v>3</v>
      </c>
    </row>
    <row r="41" spans="1:7" s="27" customFormat="1" ht="19" customHeight="1" outlineLevel="1">
      <c r="A41" s="105" t="s">
        <v>283</v>
      </c>
      <c r="B41" s="105" t="s">
        <v>22</v>
      </c>
      <c r="C41" s="97" t="str">
        <f>'WBS Dictionary Detailed'!C33</f>
        <v>Integration and installation reviews and milestones</v>
      </c>
      <c r="D41" s="97"/>
      <c r="E41" s="97"/>
      <c r="F41" s="99"/>
      <c r="G41" s="188"/>
    </row>
    <row r="42" spans="1:7" s="27" customFormat="1" outlineLevel="2">
      <c r="A42" s="107" t="s">
        <v>284</v>
      </c>
      <c r="B42" s="107" t="s">
        <v>499</v>
      </c>
      <c r="C42" s="97" t="str">
        <f>'WBS Dictionary Detailed'!C34</f>
        <v>Photon detector/APA/CPA/CE Integration Review</v>
      </c>
      <c r="D42" s="97" t="s">
        <v>501</v>
      </c>
      <c r="E42" s="97" t="s">
        <v>1059</v>
      </c>
      <c r="F42" s="99" t="s">
        <v>1021</v>
      </c>
      <c r="G42" s="188">
        <v>3</v>
      </c>
    </row>
    <row r="43" spans="1:7" s="27" customFormat="1" outlineLevel="2">
      <c r="A43" s="107" t="s">
        <v>285</v>
      </c>
      <c r="B43" s="107" t="s">
        <v>242</v>
      </c>
      <c r="C43" s="97" t="str">
        <f>'WBS Dictionary Detailed'!C35</f>
        <v>Photon detector integration tooling review</v>
      </c>
      <c r="D43" s="97" t="s">
        <v>502</v>
      </c>
      <c r="E43" s="97" t="s">
        <v>1059</v>
      </c>
      <c r="F43" s="99" t="s">
        <v>1021</v>
      </c>
      <c r="G43" s="188">
        <v>3</v>
      </c>
    </row>
    <row r="44" spans="1:7" s="27" customFormat="1" outlineLevel="2">
      <c r="A44" s="107" t="s">
        <v>286</v>
      </c>
      <c r="B44" s="107" t="s">
        <v>243</v>
      </c>
      <c r="C44" s="97" t="str">
        <f>'WBS Dictionary Detailed'!C36</f>
        <v>Photon detector installation plan review</v>
      </c>
      <c r="D44" s="97" t="s">
        <v>505</v>
      </c>
      <c r="E44" s="97" t="s">
        <v>1059</v>
      </c>
      <c r="F44" s="99" t="s">
        <v>1021</v>
      </c>
      <c r="G44" s="188">
        <v>3</v>
      </c>
    </row>
    <row r="45" spans="1:7" s="27" customFormat="1" outlineLevel="2">
      <c r="A45" s="107" t="s">
        <v>287</v>
      </c>
      <c r="B45" s="107" t="s">
        <v>245</v>
      </c>
      <c r="C45" s="97" t="str">
        <f>'WBS Dictionary Detailed'!C37</f>
        <v>MILESTONE--  Photon detector integration begins</v>
      </c>
      <c r="D45" s="97" t="s">
        <v>512</v>
      </c>
      <c r="E45" s="97" t="s">
        <v>1059</v>
      </c>
      <c r="F45" s="99" t="s">
        <v>1021</v>
      </c>
      <c r="G45" s="188">
        <v>3</v>
      </c>
    </row>
    <row r="46" spans="1:7" s="27" customFormat="1" outlineLevel="2">
      <c r="A46" s="107" t="s">
        <v>288</v>
      </c>
      <c r="B46" s="107" t="s">
        <v>244</v>
      </c>
      <c r="C46" s="97" t="str">
        <f>'WBS Dictionary Detailed'!C38</f>
        <v>MILESTONE--  Photon detector integration end</v>
      </c>
      <c r="D46" s="97" t="s">
        <v>506</v>
      </c>
      <c r="E46" s="97" t="s">
        <v>1059</v>
      </c>
      <c r="F46" s="99" t="s">
        <v>1021</v>
      </c>
      <c r="G46" s="188">
        <v>3</v>
      </c>
    </row>
    <row r="47" spans="1:7" s="27" customFormat="1" outlineLevel="2">
      <c r="A47" s="107" t="s">
        <v>289</v>
      </c>
      <c r="B47" s="107" t="s">
        <v>246</v>
      </c>
      <c r="C47" s="97" t="str">
        <f>'WBS Dictionary Detailed'!C39</f>
        <v>MILESTONE--  Photon Detector installation begins</v>
      </c>
      <c r="D47" s="97" t="s">
        <v>510</v>
      </c>
      <c r="E47" s="97" t="s">
        <v>1059</v>
      </c>
      <c r="F47" s="99" t="s">
        <v>1021</v>
      </c>
      <c r="G47" s="188">
        <v>3</v>
      </c>
    </row>
    <row r="48" spans="1:7" s="27" customFormat="1" outlineLevel="2">
      <c r="A48" s="107" t="s">
        <v>290</v>
      </c>
      <c r="B48" s="107" t="s">
        <v>247</v>
      </c>
      <c r="C48" s="97" t="str">
        <f>'WBS Dictionary Detailed'!C40</f>
        <v>MILESTONE--  Photon detector installation ends</v>
      </c>
      <c r="D48" s="97" t="s">
        <v>513</v>
      </c>
      <c r="E48" s="97" t="s">
        <v>1059</v>
      </c>
      <c r="F48" s="99" t="s">
        <v>1021</v>
      </c>
      <c r="G48" s="188">
        <v>3</v>
      </c>
    </row>
    <row r="49" spans="1:7" s="28" customFormat="1" outlineLevel="1">
      <c r="A49" s="105" t="s">
        <v>291</v>
      </c>
      <c r="B49" s="105" t="s">
        <v>23</v>
      </c>
      <c r="C49" s="97" t="str">
        <f>'WBS Dictionary Detailed'!C41</f>
        <v>Software and physics reviews and milestones</v>
      </c>
      <c r="D49" s="97"/>
      <c r="E49" s="97"/>
      <c r="F49" s="99"/>
      <c r="G49" s="188"/>
    </row>
    <row r="50" spans="1:7" s="28" customFormat="1" outlineLevel="2">
      <c r="A50" s="107" t="s">
        <v>292</v>
      </c>
      <c r="B50" s="107" t="s">
        <v>24</v>
      </c>
      <c r="C50" s="97" t="str">
        <f>'WBS Dictionary Detailed'!C42</f>
        <v>MILESTONE--  Simulation Framework Complete</v>
      </c>
      <c r="D50" s="97" t="s">
        <v>518</v>
      </c>
      <c r="E50" s="97" t="s">
        <v>1059</v>
      </c>
      <c r="F50" s="99" t="s">
        <v>1021</v>
      </c>
      <c r="G50" s="188">
        <v>3</v>
      </c>
    </row>
    <row r="51" spans="1:7" s="28" customFormat="1" outlineLevel="2">
      <c r="A51" s="107" t="s">
        <v>293</v>
      </c>
      <c r="B51" s="107" t="s">
        <v>25</v>
      </c>
      <c r="C51" s="97" t="str">
        <f>'WBS Dictionary Detailed'!C43</f>
        <v>MILESTONE--  Reconstruction framework complete</v>
      </c>
      <c r="D51" s="97" t="s">
        <v>517</v>
      </c>
      <c r="E51" s="97" t="s">
        <v>1059</v>
      </c>
      <c r="F51" s="99" t="s">
        <v>1021</v>
      </c>
      <c r="G51" s="188">
        <v>3</v>
      </c>
    </row>
    <row r="52" spans="1:7" s="28" customFormat="1" outlineLevel="2">
      <c r="A52" s="107" t="s">
        <v>294</v>
      </c>
      <c r="B52" s="107" t="s">
        <v>197</v>
      </c>
      <c r="C52" s="97" t="str">
        <f>'WBS Dictionary Detailed'!C44</f>
        <v>Review of simulation/reconstruction framework</v>
      </c>
      <c r="D52" s="97" t="s">
        <v>520</v>
      </c>
      <c r="E52" s="97" t="s">
        <v>1059</v>
      </c>
      <c r="F52" s="99" t="s">
        <v>1021</v>
      </c>
      <c r="G52" s="188">
        <v>3</v>
      </c>
    </row>
    <row r="53" spans="1:7" s="28" customFormat="1" outlineLevel="2">
      <c r="A53" s="107" t="s">
        <v>295</v>
      </c>
      <c r="B53" s="107" t="s">
        <v>26</v>
      </c>
      <c r="C53" s="97" t="str">
        <f>'WBS Dictionary Detailed'!C45</f>
        <v>MILESTONE--  Online monitoring suite complete</v>
      </c>
      <c r="D53" s="97" t="s">
        <v>524</v>
      </c>
      <c r="E53" s="97" t="s">
        <v>1059</v>
      </c>
      <c r="F53" s="99" t="s">
        <v>1021</v>
      </c>
      <c r="G53" s="188">
        <v>3</v>
      </c>
    </row>
    <row r="54" spans="1:7" s="28" customFormat="1" outlineLevel="2">
      <c r="A54" s="107" t="s">
        <v>296</v>
      </c>
      <c r="B54" s="107" t="s">
        <v>589</v>
      </c>
      <c r="C54" s="97" t="str">
        <f>'WBS Dictionary Detailed'!C46</f>
        <v>DAQ/Management review of online monitoring suite</v>
      </c>
      <c r="D54" s="97" t="s">
        <v>523</v>
      </c>
      <c r="E54" s="97" t="s">
        <v>1059</v>
      </c>
      <c r="F54" s="99" t="s">
        <v>1021</v>
      </c>
      <c r="G54" s="188">
        <v>3</v>
      </c>
    </row>
    <row r="55" spans="1:7" s="28" customFormat="1" outlineLevel="2">
      <c r="A55" s="107" t="s">
        <v>296</v>
      </c>
      <c r="B55" s="107" t="s">
        <v>27</v>
      </c>
      <c r="C55" s="97" t="str">
        <f>'WBS Dictionary Detailed'!C47</f>
        <v>MILESTONE--  Online database complete</v>
      </c>
      <c r="D55" s="97" t="s">
        <v>526</v>
      </c>
      <c r="E55" s="97" t="s">
        <v>1059</v>
      </c>
      <c r="F55" s="99" t="s">
        <v>1021</v>
      </c>
      <c r="G55" s="188">
        <v>3</v>
      </c>
    </row>
    <row r="56" spans="1:7" s="28" customFormat="1" outlineLevel="2">
      <c r="A56" s="107" t="s">
        <v>297</v>
      </c>
      <c r="B56" s="107" t="s">
        <v>590</v>
      </c>
      <c r="C56" s="97" t="str">
        <f>'WBS Dictionary Detailed'!C48</f>
        <v>DAQ/Management review of online database</v>
      </c>
      <c r="D56" s="97" t="s">
        <v>592</v>
      </c>
      <c r="E56" s="97" t="s">
        <v>1059</v>
      </c>
      <c r="F56" s="99" t="s">
        <v>1021</v>
      </c>
      <c r="G56" s="188">
        <v>3</v>
      </c>
    </row>
    <row r="57" spans="1:7">
      <c r="A57" s="103" t="s">
        <v>451</v>
      </c>
      <c r="B57" s="103" t="s">
        <v>28</v>
      </c>
      <c r="C57" s="97"/>
      <c r="D57" s="99"/>
      <c r="E57" s="99"/>
      <c r="F57" s="99"/>
      <c r="G57" s="188"/>
    </row>
    <row r="58" spans="1:7" outlineLevel="1">
      <c r="A58" s="105" t="s">
        <v>298</v>
      </c>
      <c r="B58" s="105" t="s">
        <v>29</v>
      </c>
      <c r="C58" s="97" t="str">
        <f>'WBS Dictionary Detailed'!C50</f>
        <v>Simulations and performance requirements of light collectors</v>
      </c>
      <c r="D58" s="97"/>
      <c r="E58" s="97"/>
      <c r="F58" s="99"/>
      <c r="G58" s="189"/>
    </row>
    <row r="59" spans="1:7" ht="17" customHeight="1" outlineLevel="2">
      <c r="A59" s="107" t="s">
        <v>299</v>
      </c>
      <c r="B59" s="107" t="s">
        <v>30</v>
      </c>
      <c r="C59" s="97" t="str">
        <f>'WBS Dictionary Detailed'!C51</f>
        <v>Final photon detector geometry in detector simulation</v>
      </c>
      <c r="D59" s="97"/>
      <c r="E59" s="97" t="s">
        <v>452</v>
      </c>
      <c r="F59" s="99"/>
      <c r="G59" s="189"/>
    </row>
    <row r="60" spans="1:7" outlineLevel="1">
      <c r="A60" s="105" t="s">
        <v>300</v>
      </c>
      <c r="B60" s="105" t="s">
        <v>31</v>
      </c>
      <c r="C60" s="97" t="str">
        <f>'WBS Dictionary Detailed'!C52</f>
        <v>Simulations and performance requirements of light collectors</v>
      </c>
      <c r="D60" s="97"/>
      <c r="E60" s="97"/>
      <c r="F60" s="99"/>
      <c r="G60" s="189"/>
    </row>
    <row r="61" spans="1:7" ht="17" customHeight="1" outlineLevel="2">
      <c r="A61" s="107" t="s">
        <v>301</v>
      </c>
      <c r="B61" s="107" t="s">
        <v>249</v>
      </c>
      <c r="C61" s="97" t="str">
        <f>'WBS Dictionary Detailed'!C53</f>
        <v>Parametric simulation of photosensors</v>
      </c>
      <c r="D61" s="97"/>
      <c r="E61" s="97"/>
      <c r="F61" s="99"/>
      <c r="G61" s="189"/>
    </row>
    <row r="62" spans="1:7" ht="18" customHeight="1" outlineLevel="1">
      <c r="A62" s="105" t="s">
        <v>302</v>
      </c>
      <c r="B62" s="105" t="s">
        <v>32</v>
      </c>
      <c r="C62" s="97" t="str">
        <f>'WBS Dictionary Detailed'!C54</f>
        <v>Simulations and performance requirements of elect/cabling</v>
      </c>
      <c r="D62" s="97"/>
      <c r="E62" s="97"/>
      <c r="F62" s="99"/>
      <c r="G62" s="189"/>
    </row>
    <row r="63" spans="1:7" outlineLevel="2">
      <c r="A63" s="107" t="s">
        <v>303</v>
      </c>
      <c r="B63" s="107" t="s">
        <v>33</v>
      </c>
      <c r="C63" s="97" t="str">
        <f>'WBS Dictionary Detailed'!C55</f>
        <v>Simulations of PD electronics in DAQ/triggering</v>
      </c>
      <c r="D63" s="97"/>
      <c r="E63" s="97"/>
      <c r="F63" s="99"/>
      <c r="G63" s="189"/>
    </row>
    <row r="64" spans="1:7" outlineLevel="2">
      <c r="A64" s="107" t="s">
        <v>304</v>
      </c>
      <c r="B64" s="107" t="s">
        <v>35</v>
      </c>
      <c r="C64" s="97" t="str">
        <f>'WBS Dictionary Detailed'!C56</f>
        <v>Developement of algorithms for triggering/event filtering</v>
      </c>
      <c r="D64" s="97"/>
      <c r="E64" s="185"/>
      <c r="F64" s="99"/>
      <c r="G64" s="189"/>
    </row>
    <row r="65" spans="1:7" outlineLevel="1">
      <c r="A65" s="105" t="s">
        <v>305</v>
      </c>
      <c r="B65" s="105" t="s">
        <v>37</v>
      </c>
      <c r="C65" s="97" t="str">
        <f>'WBS Dictionary Detailed'!C57</f>
        <v>Incorporation of integration/installation data into sim</v>
      </c>
      <c r="D65" s="97"/>
      <c r="E65" s="185"/>
      <c r="F65" s="99"/>
      <c r="G65" s="189"/>
    </row>
    <row r="66" spans="1:7" ht="16" customHeight="1" outlineLevel="2">
      <c r="A66" s="107" t="s">
        <v>306</v>
      </c>
      <c r="B66" s="107" t="s">
        <v>253</v>
      </c>
      <c r="C66" s="97" t="str">
        <f>'WBS Dictionary Detailed'!C58</f>
        <v>Photon detector positions and channel mapping in sim</v>
      </c>
      <c r="D66" s="97"/>
      <c r="E66" s="185"/>
      <c r="F66" s="99"/>
      <c r="G66" s="189"/>
    </row>
    <row r="67" spans="1:7" s="8" customFormat="1" ht="20" customHeight="1" outlineLevel="2">
      <c r="A67" s="109" t="s">
        <v>593</v>
      </c>
      <c r="B67" s="109" t="s">
        <v>595</v>
      </c>
      <c r="C67" s="97" t="str">
        <f>'WBS Dictionary Detailed'!C59</f>
        <v>Integration of PD QC/QA data into project database</v>
      </c>
      <c r="D67" s="111"/>
      <c r="E67" s="185"/>
      <c r="F67" s="186"/>
      <c r="G67" s="190"/>
    </row>
    <row r="68" spans="1:7" s="28" customFormat="1" outlineLevel="1">
      <c r="A68" s="105" t="s">
        <v>307</v>
      </c>
      <c r="B68" s="105" t="s">
        <v>38</v>
      </c>
      <c r="C68" s="97" t="str">
        <f>'WBS Dictionary Detailed'!C60</f>
        <v>Photon detector system physics/simulation studies</v>
      </c>
      <c r="D68" s="97"/>
      <c r="E68" s="185"/>
      <c r="F68" s="99"/>
      <c r="G68" s="189"/>
    </row>
    <row r="69" spans="1:7" s="28" customFormat="1" ht="19" customHeight="1" outlineLevel="2">
      <c r="A69" s="107" t="s">
        <v>308</v>
      </c>
      <c r="B69" s="107" t="s">
        <v>39</v>
      </c>
      <c r="C69" s="97" t="str">
        <f>'WBS Dictionary Detailed'!C61</f>
        <v>Photon detector simulation studies</v>
      </c>
      <c r="D69" s="97"/>
      <c r="E69" s="185"/>
      <c r="F69" s="99"/>
      <c r="G69" s="189"/>
    </row>
    <row r="70" spans="1:7" s="28" customFormat="1" outlineLevel="3">
      <c r="A70" s="113" t="s">
        <v>309</v>
      </c>
      <c r="B70" s="113" t="s">
        <v>41</v>
      </c>
      <c r="C70" s="97" t="str">
        <f>'WBS Dictionary Detailed'!C62</f>
        <v>Simulation of Light Formation in LAr</v>
      </c>
      <c r="D70" s="97"/>
      <c r="E70" s="185"/>
      <c r="F70" s="99"/>
      <c r="G70" s="189"/>
    </row>
    <row r="71" spans="1:7" s="28" customFormat="1" outlineLevel="3">
      <c r="A71" s="113" t="s">
        <v>310</v>
      </c>
      <c r="B71" s="113" t="s">
        <v>43</v>
      </c>
      <c r="C71" s="97" t="str">
        <f>'WBS Dictionary Detailed'!C63</f>
        <v>Validate Material and Optical Properties</v>
      </c>
      <c r="D71" s="97"/>
      <c r="E71" s="185"/>
      <c r="F71" s="99"/>
      <c r="G71" s="189"/>
    </row>
    <row r="72" spans="1:7" s="28" customFormat="1" ht="16" customHeight="1" outlineLevel="3">
      <c r="A72" s="113" t="s">
        <v>311</v>
      </c>
      <c r="B72" s="113" t="s">
        <v>44</v>
      </c>
      <c r="C72" s="97" t="str">
        <f>'WBS Dictionary Detailed'!C64</f>
        <v>Integrate PD system with LAr light simulation</v>
      </c>
      <c r="D72" s="97"/>
      <c r="E72" s="185"/>
      <c r="F72" s="99"/>
      <c r="G72" s="189"/>
    </row>
    <row r="73" spans="1:7" s="28" customFormat="1" ht="17" customHeight="1" outlineLevel="2">
      <c r="A73" s="107" t="s">
        <v>312</v>
      </c>
      <c r="B73" s="107" t="s">
        <v>45</v>
      </c>
      <c r="C73" s="97" t="str">
        <f>'WBS Dictionary Detailed'!C65</f>
        <v>Event reconstruction studies with PD system</v>
      </c>
      <c r="D73" s="97"/>
      <c r="E73" s="185"/>
      <c r="F73" s="99"/>
      <c r="G73" s="189"/>
    </row>
    <row r="74" spans="1:7" s="28" customFormat="1" outlineLevel="3">
      <c r="A74" s="113" t="s">
        <v>313</v>
      </c>
      <c r="B74" s="113" t="s">
        <v>46</v>
      </c>
      <c r="C74" s="97" t="str">
        <f>'WBS Dictionary Detailed'!C66</f>
        <v>Develop tools to reconstruct light and link to TPC tracks</v>
      </c>
      <c r="D74" s="97"/>
      <c r="E74" s="185"/>
      <c r="F74" s="99"/>
      <c r="G74" s="189"/>
    </row>
    <row r="75" spans="1:7" s="28" customFormat="1" outlineLevel="3">
      <c r="A75" s="113" t="s">
        <v>314</v>
      </c>
      <c r="B75" s="113" t="s">
        <v>48</v>
      </c>
      <c r="C75" s="97" t="str">
        <f>'WBS Dictionary Detailed'!C67</f>
        <v>Develop tools to perform light-based calorimetry</v>
      </c>
      <c r="D75" s="97"/>
      <c r="E75" s="185"/>
      <c r="F75" s="99"/>
      <c r="G75" s="189"/>
    </row>
    <row r="76" spans="1:7" s="28" customFormat="1" outlineLevel="3">
      <c r="A76" s="113" t="s">
        <v>315</v>
      </c>
      <c r="B76" s="113" t="s">
        <v>597</v>
      </c>
      <c r="C76" s="97" t="str">
        <f>'WBS Dictionary Detailed'!C68</f>
        <v>Develop tools toperform PID with light signals</v>
      </c>
      <c r="D76" s="97"/>
      <c r="E76" s="185"/>
      <c r="F76" s="99"/>
      <c r="G76" s="189"/>
    </row>
    <row r="77" spans="1:7" s="28" customFormat="1" outlineLevel="2">
      <c r="A77" s="107" t="s">
        <v>316</v>
      </c>
      <c r="B77" s="107" t="s">
        <v>51</v>
      </c>
      <c r="C77" s="97" t="str">
        <f>'WBS Dictionary Detailed'!C69</f>
        <v>Develop online software tools for PD system</v>
      </c>
      <c r="D77" s="97"/>
      <c r="E77" s="185"/>
      <c r="F77" s="99"/>
      <c r="G77" s="189"/>
    </row>
    <row r="78" spans="1:7" s="28" customFormat="1" outlineLevel="3">
      <c r="A78" s="113" t="s">
        <v>317</v>
      </c>
      <c r="B78" s="113" t="s">
        <v>53</v>
      </c>
      <c r="C78" s="97" t="str">
        <f>'WBS Dictionary Detailed'!C70</f>
        <v>Develop online monitoring tools</v>
      </c>
      <c r="D78" s="97"/>
      <c r="E78" s="185"/>
      <c r="F78" s="99"/>
      <c r="G78" s="189"/>
    </row>
    <row r="79" spans="1:7" s="28" customFormat="1" outlineLevel="3">
      <c r="A79" s="113" t="s">
        <v>318</v>
      </c>
      <c r="B79" s="113" t="s">
        <v>55</v>
      </c>
      <c r="C79" s="97" t="str">
        <f>'WBS Dictionary Detailed'!C71</f>
        <v>Develop slow control tools</v>
      </c>
      <c r="D79" s="97"/>
      <c r="E79" s="185"/>
      <c r="F79" s="99"/>
      <c r="G79" s="189"/>
    </row>
    <row r="80" spans="1:7" s="28" customFormat="1" outlineLevel="3">
      <c r="A80" s="113" t="s">
        <v>319</v>
      </c>
      <c r="B80" s="113" t="s">
        <v>57</v>
      </c>
      <c r="C80" s="97" t="str">
        <f>'WBS Dictionary Detailed'!C72</f>
        <v>Develop stable data running mode</v>
      </c>
      <c r="D80" s="97"/>
      <c r="E80" s="185"/>
      <c r="F80" s="99"/>
      <c r="G80" s="189"/>
    </row>
    <row r="81" spans="1:7" s="28" customFormat="1" outlineLevel="3">
      <c r="A81" s="113" t="s">
        <v>320</v>
      </c>
      <c r="B81" s="113" t="s">
        <v>59</v>
      </c>
      <c r="C81" s="97" t="str">
        <f>'WBS Dictionary Detailed'!C73</f>
        <v>Develop running mode for PD monitoring/calibration</v>
      </c>
      <c r="D81" s="97"/>
      <c r="E81" s="185"/>
      <c r="F81" s="99"/>
      <c r="G81" s="189"/>
    </row>
    <row r="82" spans="1:7" s="28" customFormat="1" outlineLevel="2">
      <c r="A82" s="107" t="s">
        <v>321</v>
      </c>
      <c r="B82" s="107" t="s">
        <v>61</v>
      </c>
      <c r="C82" s="97" t="str">
        <f>'WBS Dictionary Detailed'!C74</f>
        <v>Integrate PD system with DUNE online database</v>
      </c>
      <c r="D82" s="97"/>
      <c r="E82" s="185"/>
      <c r="F82" s="99"/>
      <c r="G82" s="189"/>
    </row>
    <row r="83" spans="1:7" s="28" customFormat="1" outlineLevel="3">
      <c r="A83" s="113" t="s">
        <v>322</v>
      </c>
      <c r="B83" s="113" t="s">
        <v>62</v>
      </c>
      <c r="C83" s="97" t="str">
        <f>'WBS Dictionary Detailed'!C75</f>
        <v>Integrate PD calibration/monitoring with DUNE calibration database</v>
      </c>
      <c r="D83" s="97"/>
      <c r="E83" s="185"/>
      <c r="F83" s="99"/>
      <c r="G83" s="189"/>
    </row>
    <row r="84" spans="1:7" s="28" customFormat="1" outlineLevel="3">
      <c r="A84" s="113" t="s">
        <v>323</v>
      </c>
      <c r="B84" s="113" t="s">
        <v>64</v>
      </c>
      <c r="C84" s="97" t="str">
        <f>'WBS Dictionary Detailed'!C76</f>
        <v>Integrate PD hardware QC/QA with DUNE hardware database</v>
      </c>
      <c r="D84" s="97"/>
      <c r="E84" s="185"/>
      <c r="F84" s="99"/>
      <c r="G84" s="189"/>
    </row>
    <row r="85" spans="1:7">
      <c r="A85" s="103" t="s">
        <v>324</v>
      </c>
      <c r="B85" s="103" t="s">
        <v>66</v>
      </c>
      <c r="C85" s="97"/>
      <c r="D85" s="99"/>
      <c r="E85" s="185"/>
      <c r="F85" s="99"/>
      <c r="G85" s="188"/>
    </row>
    <row r="86" spans="1:7" s="13" customFormat="1" ht="36" customHeight="1" outlineLevel="1">
      <c r="A86" s="115" t="s">
        <v>325</v>
      </c>
      <c r="B86" s="115" t="s">
        <v>67</v>
      </c>
      <c r="C86" s="97" t="str">
        <f>'WBS Dictionary Detailed'!C78</f>
        <v>Final light collector pre-production engineering, testing and verification</v>
      </c>
      <c r="D86" s="116"/>
      <c r="E86" s="185"/>
      <c r="F86" s="6"/>
      <c r="G86" s="191"/>
    </row>
    <row r="87" spans="1:7" s="13" customFormat="1" ht="20" customHeight="1" outlineLevel="2">
      <c r="A87" s="125" t="s">
        <v>326</v>
      </c>
      <c r="B87" s="125" t="s">
        <v>891</v>
      </c>
      <c r="C87" s="97" t="str">
        <f>'WBS Dictionary Detailed'!C79</f>
        <v>Final modifications to light collector design based on pre-prod review</v>
      </c>
      <c r="D87" s="116"/>
      <c r="E87" s="185"/>
      <c r="F87" s="6"/>
      <c r="G87" s="191"/>
    </row>
    <row r="88" spans="1:7" s="13" customFormat="1" ht="21" customHeight="1" outlineLevel="4">
      <c r="A88" s="53" t="s">
        <v>327</v>
      </c>
      <c r="B88" s="122" t="s">
        <v>676</v>
      </c>
      <c r="C88" s="97" t="str">
        <f>'WBS Dictionary Detailed'!C80</f>
        <v>Final pre-production modifications fab. drawings X-ARAPUCA design</v>
      </c>
      <c r="D88" s="116" t="s">
        <v>69</v>
      </c>
      <c r="E88" s="185"/>
      <c r="F88" s="6" t="s">
        <v>1022</v>
      </c>
      <c r="G88" s="191">
        <v>3</v>
      </c>
    </row>
    <row r="89" spans="1:7" s="13" customFormat="1" ht="17" customHeight="1" outlineLevel="4">
      <c r="A89" s="53" t="s">
        <v>328</v>
      </c>
      <c r="B89" s="122" t="s">
        <v>70</v>
      </c>
      <c r="C89" s="97" t="str">
        <f>'WBS Dictionary Detailed'!C81</f>
        <v>Final engineering verification of X-ARAPUCA design</v>
      </c>
      <c r="D89" s="116" t="s">
        <v>72</v>
      </c>
      <c r="E89" s="185"/>
      <c r="F89" s="6" t="s">
        <v>1022</v>
      </c>
      <c r="G89" s="191">
        <v>3</v>
      </c>
    </row>
    <row r="90" spans="1:7" s="13" customFormat="1" ht="16" customHeight="1" outlineLevel="4">
      <c r="A90" s="53" t="s">
        <v>889</v>
      </c>
      <c r="B90" s="122" t="s">
        <v>677</v>
      </c>
      <c r="C90" s="97" t="str">
        <f>'WBS Dictionary Detailed'!C82</f>
        <v>Final materials testing/verification for X-ARAPUCA design</v>
      </c>
      <c r="D90" s="116" t="s">
        <v>74</v>
      </c>
      <c r="E90" s="185"/>
      <c r="F90" s="6" t="s">
        <v>1022</v>
      </c>
      <c r="G90" s="191">
        <v>3</v>
      </c>
    </row>
    <row r="91" spans="1:7" s="13" customFormat="1" ht="23" customHeight="1" outlineLevel="4">
      <c r="A91" s="53" t="s">
        <v>890</v>
      </c>
      <c r="B91" s="122" t="s">
        <v>678</v>
      </c>
      <c r="C91" s="97" t="str">
        <f>'WBS Dictionary Detailed'!C83</f>
        <v>Final pre-production PD modules (PD module 0)</v>
      </c>
      <c r="D91" s="116" t="s">
        <v>75</v>
      </c>
      <c r="E91" s="185"/>
      <c r="F91" s="6" t="s">
        <v>1022</v>
      </c>
      <c r="G91" s="191">
        <v>3</v>
      </c>
    </row>
    <row r="92" spans="1:7" s="13" customFormat="1" ht="20" customHeight="1" outlineLevel="2">
      <c r="A92" s="125" t="s">
        <v>329</v>
      </c>
      <c r="B92" s="125" t="s">
        <v>76</v>
      </c>
      <c r="C92" s="97" t="str">
        <f>'WBS Dictionary Detailed'!C84</f>
        <v>Testing of final prototypes and system engineering</v>
      </c>
      <c r="D92" s="116"/>
      <c r="E92" s="185"/>
      <c r="F92" s="6"/>
      <c r="G92" s="191"/>
    </row>
    <row r="93" spans="1:7" s="13" customFormat="1" ht="18" customHeight="1" outlineLevel="3">
      <c r="A93" s="53" t="s">
        <v>330</v>
      </c>
      <c r="B93" s="53" t="s">
        <v>527</v>
      </c>
      <c r="C93" s="97" t="str">
        <f>'WBS Dictionary Detailed'!C85</f>
        <v>Final pre-production prototype testing</v>
      </c>
      <c r="D93" s="116" t="s">
        <v>77</v>
      </c>
      <c r="E93" s="185"/>
      <c r="F93" s="6" t="s">
        <v>1022</v>
      </c>
      <c r="G93" s="191">
        <v>3</v>
      </c>
    </row>
    <row r="94" spans="1:7" s="13" customFormat="1" ht="15" customHeight="1" outlineLevel="3">
      <c r="A94" s="53" t="s">
        <v>331</v>
      </c>
      <c r="B94" s="53" t="s">
        <v>78</v>
      </c>
      <c r="C94" s="97" t="str">
        <f>'WBS Dictionary Detailed'!C86</f>
        <v>Final design/engineering PD/PA/CPA/CE Interfaces</v>
      </c>
      <c r="D94" s="116" t="s">
        <v>79</v>
      </c>
      <c r="E94" s="185"/>
      <c r="F94" s="6" t="s">
        <v>1022</v>
      </c>
      <c r="G94" s="191">
        <v>3</v>
      </c>
    </row>
    <row r="95" spans="1:7" s="13" customFormat="1" ht="16" customHeight="1" outlineLevel="3">
      <c r="A95" s="53" t="s">
        <v>332</v>
      </c>
      <c r="B95" s="53" t="s">
        <v>80</v>
      </c>
      <c r="C95" s="97" t="str">
        <f>'WBS Dictionary Detailed'!C87</f>
        <v>Generation of final engineering reports, fabrication drawings</v>
      </c>
      <c r="D95" s="116" t="s">
        <v>81</v>
      </c>
      <c r="E95" s="185"/>
      <c r="F95" s="6" t="s">
        <v>1022</v>
      </c>
      <c r="G95" s="191">
        <v>3</v>
      </c>
    </row>
    <row r="96" spans="1:7" s="14" customFormat="1" ht="18" customHeight="1" outlineLevel="1">
      <c r="A96" s="115" t="s">
        <v>333</v>
      </c>
      <c r="B96" s="115" t="s">
        <v>82</v>
      </c>
      <c r="C96" s="97" t="str">
        <f>'WBS Dictionary Detailed'!C88</f>
        <v>Final photo sensor pre-production engineering, testing and verification</v>
      </c>
      <c r="D96" s="116"/>
      <c r="E96" s="185"/>
      <c r="F96" s="6"/>
      <c r="G96" s="191"/>
    </row>
    <row r="97" spans="1:18" s="14" customFormat="1" ht="16" customHeight="1" outlineLevel="2">
      <c r="A97" s="125" t="s">
        <v>334</v>
      </c>
      <c r="B97" s="125" t="s">
        <v>83</v>
      </c>
      <c r="C97" s="97" t="str">
        <f>'WBS Dictionary Detailed'!C89</f>
        <v>Final selection of photosensors</v>
      </c>
      <c r="D97" s="116" t="s">
        <v>85</v>
      </c>
      <c r="E97" s="185"/>
      <c r="F97" s="6" t="s">
        <v>1023</v>
      </c>
      <c r="G97" s="191">
        <v>3</v>
      </c>
    </row>
    <row r="98" spans="1:18" s="14" customFormat="1" outlineLevel="2">
      <c r="A98" s="125" t="s">
        <v>335</v>
      </c>
      <c r="B98" s="125" t="s">
        <v>86</v>
      </c>
      <c r="C98" s="97" t="str">
        <f>'WBS Dictionary Detailed'!C90</f>
        <v>Final verification of actively ganged photosensors</v>
      </c>
      <c r="D98" s="116" t="s">
        <v>87</v>
      </c>
      <c r="E98" s="185"/>
      <c r="F98" s="6" t="s">
        <v>1023</v>
      </c>
      <c r="G98" s="191">
        <v>3</v>
      </c>
    </row>
    <row r="99" spans="1:18" s="14" customFormat="1" outlineLevel="2">
      <c r="A99" s="125" t="s">
        <v>336</v>
      </c>
      <c r="B99" s="125" t="s">
        <v>88</v>
      </c>
      <c r="C99" s="97" t="str">
        <f>'WBS Dictionary Detailed'!C91</f>
        <v>Final verification of passively ganged photosensor mounting PCB</v>
      </c>
      <c r="D99" s="116" t="s">
        <v>90</v>
      </c>
      <c r="E99" s="185"/>
      <c r="F99" s="6" t="s">
        <v>1023</v>
      </c>
      <c r="G99" s="191">
        <v>3</v>
      </c>
    </row>
    <row r="100" spans="1:18" s="14" customFormat="1" outlineLevel="2">
      <c r="A100" s="125" t="s">
        <v>337</v>
      </c>
      <c r="B100" s="125" t="s">
        <v>91</v>
      </c>
      <c r="C100" s="97" t="str">
        <f>'WBS Dictionary Detailed'!C92</f>
        <v>Final verification of assembled photosensor mounting board</v>
      </c>
      <c r="D100" s="116" t="s">
        <v>93</v>
      </c>
      <c r="E100" s="185"/>
      <c r="F100" s="6" t="s">
        <v>1023</v>
      </c>
      <c r="G100" s="191">
        <v>3</v>
      </c>
    </row>
    <row r="101" spans="1:18" s="14" customFormat="1" ht="30" outlineLevel="2">
      <c r="A101" s="125" t="s">
        <v>338</v>
      </c>
      <c r="B101" s="125" t="s">
        <v>94</v>
      </c>
      <c r="C101" s="97" t="str">
        <f>'WBS Dictionary Detailed'!C93</f>
        <v>Begin negotiations with photosensor vendors</v>
      </c>
      <c r="D101" s="116" t="s">
        <v>96</v>
      </c>
      <c r="E101" s="185"/>
      <c r="F101" s="6" t="s">
        <v>1023</v>
      </c>
      <c r="G101" s="191">
        <v>3</v>
      </c>
    </row>
    <row r="102" spans="1:18" s="14" customFormat="1" outlineLevel="2">
      <c r="A102" s="125" t="s">
        <v>339</v>
      </c>
      <c r="B102" s="125" t="s">
        <v>97</v>
      </c>
      <c r="C102" s="97" t="str">
        <f>'WBS Dictionary Detailed'!C94</f>
        <v>Finalize photosensor QC/QA plan based of prototype tests</v>
      </c>
      <c r="D102" s="116" t="s">
        <v>99</v>
      </c>
      <c r="E102" s="185"/>
      <c r="F102" s="6" t="s">
        <v>1023</v>
      </c>
      <c r="G102" s="191">
        <v>3</v>
      </c>
    </row>
    <row r="103" spans="1:18" s="11" customFormat="1" ht="30" outlineLevel="1">
      <c r="A103" s="115" t="s">
        <v>340</v>
      </c>
      <c r="B103" s="115" t="s">
        <v>100</v>
      </c>
      <c r="C103" s="97" t="str">
        <f>'WBS Dictionary Detailed'!C95</f>
        <v>Final Electronics/cables/calibration pre-production engineering, testing and verification</v>
      </c>
      <c r="D103" s="116"/>
      <c r="E103" s="185"/>
      <c r="F103" s="6"/>
      <c r="G103" s="191"/>
      <c r="I103" s="12"/>
      <c r="J103" s="12"/>
      <c r="K103" s="12"/>
      <c r="L103" s="12"/>
      <c r="M103" s="12"/>
      <c r="N103" s="12"/>
      <c r="O103" s="12"/>
      <c r="P103" s="12"/>
      <c r="Q103" s="12"/>
      <c r="R103" s="12"/>
    </row>
    <row r="104" spans="1:18" s="11" customFormat="1" ht="45" customHeight="1" outlineLevel="2">
      <c r="A104" s="125" t="s">
        <v>341</v>
      </c>
      <c r="B104" s="125" t="s">
        <v>200</v>
      </c>
      <c r="C104" s="97" t="str">
        <f>'WBS Dictionary Detailed'!C96</f>
        <v>Final modifications to warm readout electronics design</v>
      </c>
      <c r="D104" s="116" t="s">
        <v>199</v>
      </c>
      <c r="E104" s="185"/>
      <c r="F104" s="6" t="s">
        <v>1027</v>
      </c>
      <c r="G104" s="191">
        <v>4</v>
      </c>
      <c r="I104" s="12"/>
      <c r="J104" s="12"/>
      <c r="K104" s="12"/>
      <c r="L104" s="12"/>
      <c r="M104" s="12"/>
      <c r="N104" s="12"/>
      <c r="O104" s="12"/>
      <c r="P104" s="12"/>
      <c r="Q104" s="12"/>
      <c r="R104" s="12"/>
    </row>
    <row r="105" spans="1:18" s="11" customFormat="1" ht="33" customHeight="1" outlineLevel="2">
      <c r="A105" s="125" t="s">
        <v>342</v>
      </c>
      <c r="B105" s="125" t="s">
        <v>691</v>
      </c>
      <c r="C105" s="97" t="str">
        <f>'WBS Dictionary Detailed'!C97</f>
        <v>Final testing/verification of photon detector cables</v>
      </c>
      <c r="D105" s="116"/>
      <c r="E105" s="185"/>
      <c r="F105" s="6"/>
      <c r="G105" s="191">
        <v>4</v>
      </c>
      <c r="I105" s="12"/>
      <c r="J105" s="12"/>
      <c r="K105" s="12"/>
      <c r="L105" s="12"/>
      <c r="M105" s="12"/>
      <c r="N105" s="12"/>
      <c r="O105" s="12"/>
      <c r="P105" s="12"/>
      <c r="Q105" s="12"/>
      <c r="R105" s="12"/>
    </row>
    <row r="106" spans="1:18" s="11" customFormat="1" outlineLevel="3">
      <c r="A106" s="53" t="s">
        <v>343</v>
      </c>
      <c r="B106" s="122" t="s">
        <v>203</v>
      </c>
      <c r="C106" s="97" t="str">
        <f>'WBS Dictionary Detailed'!C98</f>
        <v>Final verification of cold cables (nside and outside APA)</v>
      </c>
      <c r="D106" s="126" t="s">
        <v>202</v>
      </c>
      <c r="E106" s="185"/>
      <c r="F106" s="6" t="s">
        <v>1027</v>
      </c>
      <c r="G106" s="191">
        <v>4</v>
      </c>
      <c r="I106" s="12"/>
      <c r="J106" s="12"/>
      <c r="K106" s="12"/>
      <c r="L106" s="12"/>
      <c r="M106" s="12"/>
      <c r="N106" s="12"/>
      <c r="O106" s="12"/>
      <c r="P106" s="12"/>
      <c r="Q106" s="12"/>
      <c r="R106" s="12"/>
    </row>
    <row r="107" spans="1:18" s="11" customFormat="1" ht="29" customHeight="1" outlineLevel="3">
      <c r="A107" s="53" t="s">
        <v>344</v>
      </c>
      <c r="B107" s="53" t="s">
        <v>206</v>
      </c>
      <c r="C107" s="97" t="str">
        <f>'WBS Dictionary Detailed'!C99</f>
        <v>Final verificatin of warm (outside cryostat) cables</v>
      </c>
      <c r="D107" s="126" t="s">
        <v>205</v>
      </c>
      <c r="E107" s="185"/>
      <c r="F107" s="6" t="s">
        <v>1027</v>
      </c>
      <c r="G107" s="191">
        <v>4</v>
      </c>
      <c r="I107" s="12"/>
      <c r="J107" s="12"/>
      <c r="K107" s="12"/>
      <c r="L107" s="12"/>
      <c r="M107" s="12"/>
      <c r="N107" s="12"/>
      <c r="O107" s="12"/>
      <c r="P107" s="12"/>
      <c r="Q107" s="12"/>
      <c r="R107" s="12"/>
    </row>
    <row r="108" spans="1:18" s="11" customFormat="1" ht="15" customHeight="1" outlineLevel="2">
      <c r="A108" s="125" t="s">
        <v>345</v>
      </c>
      <c r="B108" s="125" t="s">
        <v>207</v>
      </c>
      <c r="C108" s="97" t="str">
        <f>'WBS Dictionary Detailed'!C100</f>
        <v>Final selection and verification of DC powr supplies for warm electronics</v>
      </c>
      <c r="D108" s="126"/>
      <c r="E108" s="185"/>
      <c r="F108" s="6"/>
      <c r="G108" s="191">
        <v>4</v>
      </c>
      <c r="I108" s="12"/>
      <c r="J108" s="12"/>
      <c r="K108" s="12"/>
      <c r="L108" s="12"/>
      <c r="M108" s="12"/>
      <c r="N108" s="12"/>
      <c r="O108" s="12"/>
      <c r="P108" s="12"/>
      <c r="Q108" s="12"/>
      <c r="R108" s="12"/>
    </row>
    <row r="109" spans="1:18" s="11" customFormat="1" ht="15" customHeight="1" outlineLevel="3">
      <c r="A109" s="53" t="s">
        <v>346</v>
      </c>
      <c r="B109" s="53" t="s">
        <v>210</v>
      </c>
      <c r="C109" s="97" t="str">
        <f>'WBS Dictionary Detailed'!C101</f>
        <v>Selection and verification of lov-voltage front-end electronics supplies</v>
      </c>
      <c r="D109" s="116" t="s">
        <v>209</v>
      </c>
      <c r="E109" s="185"/>
      <c r="F109" s="6" t="s">
        <v>1027</v>
      </c>
      <c r="G109" s="191">
        <v>4</v>
      </c>
      <c r="I109" s="12"/>
      <c r="J109" s="12"/>
      <c r="K109" s="12"/>
      <c r="L109" s="12"/>
      <c r="M109" s="12"/>
      <c r="N109" s="12"/>
      <c r="O109" s="12"/>
      <c r="P109" s="12"/>
      <c r="Q109" s="12"/>
      <c r="R109" s="12"/>
    </row>
    <row r="110" spans="1:18" s="11" customFormat="1" ht="15" customHeight="1" outlineLevel="2">
      <c r="A110" s="125" t="s">
        <v>347</v>
      </c>
      <c r="B110" s="125" t="s">
        <v>211</v>
      </c>
      <c r="C110" s="97" t="str">
        <f>'WBS Dictionary Detailed'!C102</f>
        <v>Final design and validation of PD system grounding plan</v>
      </c>
      <c r="D110" s="116" t="s">
        <v>213</v>
      </c>
      <c r="E110" s="185"/>
      <c r="F110" s="6" t="s">
        <v>1027</v>
      </c>
      <c r="G110" s="191">
        <v>4</v>
      </c>
      <c r="I110" s="12"/>
      <c r="J110" s="12"/>
      <c r="K110" s="12"/>
      <c r="L110" s="12"/>
      <c r="M110" s="12"/>
      <c r="N110" s="12"/>
      <c r="O110" s="12"/>
      <c r="P110" s="12"/>
      <c r="Q110" s="12"/>
      <c r="R110" s="12"/>
    </row>
    <row r="111" spans="1:18" s="29" customFormat="1" ht="37" customHeight="1" outlineLevel="2">
      <c r="A111" s="125" t="s">
        <v>348</v>
      </c>
      <c r="B111" s="125" t="s">
        <v>216</v>
      </c>
      <c r="C111" s="97" t="str">
        <f>'WBS Dictionary Detailed'!C103</f>
        <v>Final selection and verification of LED flasher monitoring system</v>
      </c>
      <c r="D111" s="125"/>
      <c r="E111" s="185"/>
      <c r="F111" s="118"/>
      <c r="G111" s="191"/>
    </row>
    <row r="112" spans="1:18" s="11" customFormat="1" ht="37" customHeight="1" outlineLevel="3">
      <c r="A112" s="53" t="s">
        <v>349</v>
      </c>
      <c r="B112" s="53" t="s">
        <v>214</v>
      </c>
      <c r="C112" s="97" t="str">
        <f>'WBS Dictionary Detailed'!C104</f>
        <v>Final design and engineering of monitoring system</v>
      </c>
      <c r="D112" s="116"/>
      <c r="E112" s="185"/>
      <c r="F112" s="6"/>
      <c r="G112" s="191"/>
      <c r="I112" s="12"/>
      <c r="J112" s="12"/>
      <c r="K112" s="12"/>
      <c r="L112" s="12"/>
      <c r="M112" s="12"/>
      <c r="N112" s="12"/>
      <c r="O112" s="12"/>
      <c r="P112" s="12"/>
      <c r="Q112" s="12"/>
      <c r="R112" s="12"/>
    </row>
    <row r="113" spans="1:248" s="11" customFormat="1" ht="38" customHeight="1" outlineLevel="3">
      <c r="A113" s="53" t="s">
        <v>350</v>
      </c>
      <c r="B113" s="53" t="s">
        <v>217</v>
      </c>
      <c r="C113" s="97" t="str">
        <f>'WBS Dictionary Detailed'!C105</f>
        <v>Monitoring system materials verification</v>
      </c>
      <c r="D113" s="116"/>
      <c r="E113" s="185"/>
      <c r="F113" s="6"/>
      <c r="G113" s="191"/>
      <c r="I113" s="12"/>
      <c r="J113" s="12"/>
      <c r="K113" s="12"/>
      <c r="L113" s="12"/>
      <c r="M113" s="12"/>
      <c r="N113" s="12"/>
      <c r="O113" s="12"/>
      <c r="P113" s="12"/>
      <c r="Q113" s="12"/>
      <c r="R113" s="12"/>
    </row>
    <row r="114" spans="1:248" s="11" customFormat="1" ht="36" customHeight="1" outlineLevel="3">
      <c r="A114" s="53" t="s">
        <v>351</v>
      </c>
      <c r="B114" s="53" t="s">
        <v>218</v>
      </c>
      <c r="C114" s="97" t="str">
        <f>'WBS Dictionary Detailed'!C106</f>
        <v>Final pre-production prototype fabrication and testing</v>
      </c>
      <c r="D114" s="116"/>
      <c r="E114" s="185"/>
      <c r="F114" s="6"/>
      <c r="G114" s="191"/>
      <c r="I114" s="12"/>
      <c r="J114" s="12"/>
      <c r="K114" s="12"/>
      <c r="L114" s="12"/>
      <c r="M114" s="12"/>
      <c r="N114" s="12"/>
      <c r="O114" s="12"/>
      <c r="P114" s="12"/>
      <c r="Q114" s="12"/>
      <c r="R114" s="12"/>
    </row>
    <row r="115" spans="1:248" s="23" customFormat="1" ht="31" customHeight="1" outlineLevel="2">
      <c r="A115" s="125" t="s">
        <v>352</v>
      </c>
      <c r="B115" s="125" t="s">
        <v>219</v>
      </c>
      <c r="C115" s="97" t="str">
        <f>'WBS Dictionary Detailed'!C107</f>
        <v>Final engineering design, and prototype verification of PD signal feedthrough</v>
      </c>
      <c r="D115" s="126"/>
      <c r="E115" s="185"/>
      <c r="F115" s="177" t="s">
        <v>1022</v>
      </c>
      <c r="G115" s="191">
        <v>3</v>
      </c>
    </row>
    <row r="116" spans="1:248" s="10" customFormat="1" ht="71" customHeight="1" outlineLevel="1">
      <c r="A116" s="128" t="s">
        <v>353</v>
      </c>
      <c r="B116" s="128" t="s">
        <v>101</v>
      </c>
      <c r="C116" s="97" t="str">
        <f>'WBS Dictionary Detailed'!C108</f>
        <v>Final Integration/Installation pre-production engineering, testing and verification</v>
      </c>
      <c r="D116" s="116"/>
      <c r="E116" s="185"/>
      <c r="F116" s="183"/>
      <c r="G116" s="192"/>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row>
    <row r="117" spans="1:248" s="10" customFormat="1" ht="17" customHeight="1" outlineLevel="2">
      <c r="A117" s="132" t="s">
        <v>354</v>
      </c>
      <c r="B117" s="132" t="s">
        <v>102</v>
      </c>
      <c r="C117" s="97" t="str">
        <f>'WBS Dictionary Detailed'!C109</f>
        <v>Final design verification of PD system engineering</v>
      </c>
      <c r="D117" s="116"/>
      <c r="E117" s="185"/>
      <c r="F117" s="184"/>
      <c r="G117" s="192"/>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row>
    <row r="118" spans="1:248" s="10" customFormat="1" ht="39" customHeight="1" outlineLevel="3">
      <c r="A118" s="134" t="s">
        <v>355</v>
      </c>
      <c r="B118" s="134" t="s">
        <v>104</v>
      </c>
      <c r="C118" s="97" t="str">
        <f>'WBS Dictionary Detailed'!C110</f>
        <v>Development of QA Plan (specification of tests/facilities)</v>
      </c>
      <c r="D118" s="116"/>
      <c r="E118" s="185"/>
      <c r="F118" s="184"/>
      <c r="G118" s="192"/>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row>
    <row r="119" spans="1:248" s="10" customFormat="1" ht="36" customHeight="1" outlineLevel="4">
      <c r="A119" s="136" t="s">
        <v>356</v>
      </c>
      <c r="B119" s="136" t="s">
        <v>105</v>
      </c>
      <c r="C119" s="97" t="str">
        <f>'WBS Dictionary Detailed'!C111</f>
        <v>Material Selection/Characterization</v>
      </c>
      <c r="D119" s="116" t="s">
        <v>536</v>
      </c>
      <c r="E119" s="185"/>
      <c r="F119" s="184" t="s">
        <v>1025</v>
      </c>
      <c r="G119" s="192" t="s">
        <v>1034</v>
      </c>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row>
    <row r="120" spans="1:248" s="10" customFormat="1" ht="34" customHeight="1" outlineLevel="4">
      <c r="A120" s="136" t="s">
        <v>357</v>
      </c>
      <c r="B120" s="136" t="s">
        <v>106</v>
      </c>
      <c r="C120" s="97" t="str">
        <f>'WBS Dictionary Detailed'!C112</f>
        <v>Aging tests for material coatings</v>
      </c>
      <c r="D120" s="116" t="s">
        <v>534</v>
      </c>
      <c r="E120" s="185"/>
      <c r="F120" s="184" t="s">
        <v>1025</v>
      </c>
      <c r="G120" s="192" t="s">
        <v>1034</v>
      </c>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row>
    <row r="121" spans="1:248" s="10" customFormat="1" ht="17" customHeight="1" outlineLevel="4">
      <c r="A121" s="136" t="s">
        <v>358</v>
      </c>
      <c r="B121" s="136" t="s">
        <v>807</v>
      </c>
      <c r="C121" s="97" t="str">
        <f>'WBS Dictionary Detailed'!C113</f>
        <v>Aging tests for photosensorss</v>
      </c>
      <c r="D121" s="116" t="s">
        <v>535</v>
      </c>
      <c r="E121" s="185"/>
      <c r="F121" s="184" t="s">
        <v>1023</v>
      </c>
      <c r="G121" s="192" t="s">
        <v>1034</v>
      </c>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row>
    <row r="122" spans="1:248" s="10" customFormat="1" ht="36" customHeight="1" outlineLevel="2">
      <c r="A122" s="132" t="s">
        <v>359</v>
      </c>
      <c r="B122" s="132" t="s">
        <v>107</v>
      </c>
      <c r="C122" s="97" t="str">
        <f>'WBS Dictionary Detailed'!C114</f>
        <v>Final specification of system interface documents</v>
      </c>
      <c r="D122" s="116" t="s">
        <v>537</v>
      </c>
      <c r="E122" s="185"/>
      <c r="F122" s="184" t="s">
        <v>1025</v>
      </c>
      <c r="G122" s="192" t="s">
        <v>1034</v>
      </c>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row>
    <row r="123" spans="1:248" s="10" customFormat="1" ht="34" customHeight="1" outlineLevel="2">
      <c r="A123" s="132" t="s">
        <v>360</v>
      </c>
      <c r="B123" s="132" t="s">
        <v>109</v>
      </c>
      <c r="C123" s="97" t="str">
        <f>'WBS Dictionary Detailed'!C115</f>
        <v>Final cross-check of internal PD subsystem interfaces</v>
      </c>
      <c r="D123" s="116" t="s">
        <v>538</v>
      </c>
      <c r="E123" s="185"/>
      <c r="F123" s="184" t="s">
        <v>1025</v>
      </c>
      <c r="G123" s="192" t="s">
        <v>1034</v>
      </c>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row>
    <row r="124" spans="1:248" s="10" customFormat="1" ht="34" customHeight="1" outlineLevel="2">
      <c r="A124" s="132" t="s">
        <v>361</v>
      </c>
      <c r="B124" s="132" t="s">
        <v>111</v>
      </c>
      <c r="C124" s="97" t="str">
        <f>'WBS Dictionary Detailed'!C116</f>
        <v>Final QC plan and verification</v>
      </c>
      <c r="D124" s="116" t="s">
        <v>539</v>
      </c>
      <c r="E124" s="185"/>
      <c r="F124" s="184" t="s">
        <v>1025</v>
      </c>
      <c r="G124" s="192" t="s">
        <v>1034</v>
      </c>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row>
    <row r="125" spans="1:248" s="10" customFormat="1" ht="17" customHeight="1" outlineLevel="2">
      <c r="A125" s="132" t="s">
        <v>362</v>
      </c>
      <c r="B125" s="132" t="s">
        <v>113</v>
      </c>
      <c r="C125" s="97" t="str">
        <f>'WBS Dictionary Detailed'!C117</f>
        <v>Final verification and interface drawings for cable routing plan</v>
      </c>
      <c r="D125" s="116" t="s">
        <v>540</v>
      </c>
      <c r="E125" s="185"/>
      <c r="F125" s="184" t="s">
        <v>1025</v>
      </c>
      <c r="G125" s="192" t="s">
        <v>1034</v>
      </c>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row>
    <row r="126" spans="1:248" s="10" customFormat="1" ht="17" customHeight="1" outlineLevel="2">
      <c r="A126" s="132" t="s">
        <v>363</v>
      </c>
      <c r="B126" s="132" t="s">
        <v>114</v>
      </c>
      <c r="C126" s="97" t="str">
        <f>'WBS Dictionary Detailed'!C118</f>
        <v>Final fabrication drawings and engineering for cable supports</v>
      </c>
      <c r="D126" s="116" t="s">
        <v>542</v>
      </c>
      <c r="E126" s="185"/>
      <c r="F126" s="184" t="s">
        <v>1025</v>
      </c>
      <c r="G126" s="192" t="s">
        <v>1034</v>
      </c>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row>
    <row r="127" spans="1:248" s="10" customFormat="1" ht="17" customHeight="1" outlineLevel="2">
      <c r="A127" s="132" t="s">
        <v>364</v>
      </c>
      <c r="B127" s="132" t="s">
        <v>936</v>
      </c>
      <c r="C127" s="97" t="str">
        <f>'WBS Dictionary Detailed'!C119</f>
        <v>Develop PD installation plan</v>
      </c>
      <c r="D127" s="116" t="s">
        <v>544</v>
      </c>
      <c r="E127" s="185"/>
      <c r="F127" s="184" t="s">
        <v>1025</v>
      </c>
      <c r="G127" s="192" t="s">
        <v>1034</v>
      </c>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c r="CR127" s="9"/>
      <c r="CS127" s="9"/>
      <c r="CT127" s="9"/>
      <c r="CU127" s="9"/>
      <c r="CV127" s="9"/>
      <c r="CW127" s="9"/>
      <c r="CX127" s="9"/>
      <c r="CY127" s="9"/>
      <c r="CZ127" s="9"/>
      <c r="DA127" s="9"/>
      <c r="DB127" s="9"/>
      <c r="DC127" s="9"/>
      <c r="DD127" s="9"/>
      <c r="DE127" s="9"/>
      <c r="DF127" s="9"/>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c r="FH127" s="9"/>
      <c r="FI127" s="9"/>
      <c r="FJ127" s="9"/>
      <c r="FK127" s="9"/>
      <c r="FL127" s="9"/>
      <c r="FM127" s="9"/>
      <c r="FN127" s="9"/>
      <c r="FO127" s="9"/>
      <c r="FP127" s="9"/>
      <c r="FQ127" s="9"/>
      <c r="FR127" s="9"/>
      <c r="FS127" s="9"/>
      <c r="FT127" s="9"/>
      <c r="FU127" s="9"/>
      <c r="FV127" s="9"/>
      <c r="FW127" s="9"/>
      <c r="FX127" s="9"/>
      <c r="FY127" s="9"/>
      <c r="FZ127" s="9"/>
      <c r="GA127" s="9"/>
      <c r="GB127" s="9"/>
      <c r="GC127" s="9"/>
      <c r="GD127" s="9"/>
      <c r="GE127" s="9"/>
      <c r="GF127" s="9"/>
      <c r="GG127" s="9"/>
      <c r="GH127" s="9"/>
      <c r="GI127" s="9"/>
      <c r="GJ127" s="9"/>
      <c r="GK127" s="9"/>
      <c r="GL127" s="9"/>
      <c r="GM127" s="9"/>
      <c r="GN127" s="9"/>
      <c r="GO127" s="9"/>
      <c r="GP127" s="9"/>
      <c r="GQ127" s="9"/>
      <c r="GR127" s="9"/>
      <c r="GS127" s="9"/>
      <c r="GT127" s="9"/>
      <c r="GU127" s="9"/>
      <c r="GV127" s="9"/>
      <c r="GW127" s="9"/>
      <c r="GX127" s="9"/>
      <c r="GY127" s="9"/>
      <c r="GZ127" s="9"/>
      <c r="HA127" s="9"/>
      <c r="HB127" s="9"/>
      <c r="HC127" s="9"/>
      <c r="HD127" s="9"/>
      <c r="HE127" s="9"/>
      <c r="HF127" s="9"/>
      <c r="HG127" s="9"/>
      <c r="HH127" s="9"/>
      <c r="HI127" s="9"/>
      <c r="HJ127" s="9"/>
      <c r="HK127" s="9"/>
      <c r="HL127" s="9"/>
      <c r="HM127" s="9"/>
      <c r="HN127" s="9"/>
      <c r="HO127" s="9"/>
      <c r="HP127" s="9"/>
      <c r="HQ127" s="9"/>
      <c r="HR127" s="9"/>
      <c r="HS127" s="9"/>
      <c r="HT127" s="9"/>
      <c r="HU127" s="9"/>
      <c r="HV127" s="9"/>
      <c r="HW127" s="9"/>
      <c r="HX127" s="9"/>
      <c r="HY127" s="9"/>
      <c r="HZ127" s="9"/>
      <c r="IA127" s="9"/>
      <c r="IB127" s="9"/>
      <c r="IC127" s="9"/>
      <c r="ID127" s="9"/>
      <c r="IE127" s="9"/>
      <c r="IF127" s="9"/>
      <c r="IG127" s="9"/>
      <c r="IH127" s="9"/>
      <c r="II127" s="9"/>
      <c r="IJ127" s="9"/>
      <c r="IK127" s="9"/>
      <c r="IL127" s="9"/>
      <c r="IM127" s="9"/>
      <c r="IN127" s="9"/>
    </row>
    <row r="128" spans="1:248" s="10" customFormat="1" ht="17" customHeight="1" outlineLevel="2">
      <c r="A128" s="132" t="s">
        <v>365</v>
      </c>
      <c r="B128" s="132" t="s">
        <v>937</v>
      </c>
      <c r="C128" s="97" t="str">
        <f>'WBS Dictionary Detailed'!C120</f>
        <v>Plan for Cable-feedthrough connections, installation handling</v>
      </c>
      <c r="D128" s="116" t="s">
        <v>545</v>
      </c>
      <c r="E128" s="185"/>
      <c r="F128" s="184" t="s">
        <v>1025</v>
      </c>
      <c r="G128" s="192" t="s">
        <v>1034</v>
      </c>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row>
    <row r="129" spans="1:248" s="10" customFormat="1" ht="17" customHeight="1" outlineLevel="2">
      <c r="A129" s="132" t="s">
        <v>366</v>
      </c>
      <c r="B129" s="132" t="s">
        <v>115</v>
      </c>
      <c r="C129" s="97" t="str">
        <f>'WBS Dictionary Detailed'!C121</f>
        <v xml:space="preserve">Design of pre-integration test facility </v>
      </c>
      <c r="D129" s="116" t="s">
        <v>546</v>
      </c>
      <c r="E129" s="185"/>
      <c r="F129" s="184" t="s">
        <v>1025</v>
      </c>
      <c r="G129" s="192" t="s">
        <v>1034</v>
      </c>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row>
    <row r="130" spans="1:248" s="10" customFormat="1" ht="17" customHeight="1" outlineLevel="2">
      <c r="A130" s="132" t="s">
        <v>367</v>
      </c>
      <c r="B130" s="132" t="s">
        <v>117</v>
      </c>
      <c r="C130" s="97" t="str">
        <f>'WBS Dictionary Detailed'!C122</f>
        <v xml:space="preserve">Design of pre-installation test facility </v>
      </c>
      <c r="D130" s="116" t="s">
        <v>547</v>
      </c>
      <c r="E130" s="185"/>
      <c r="F130" s="184" t="s">
        <v>1025</v>
      </c>
      <c r="G130" s="192" t="s">
        <v>1034</v>
      </c>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row>
    <row r="131" spans="1:248" ht="17" customHeight="1">
      <c r="A131" s="103" t="s">
        <v>368</v>
      </c>
      <c r="B131" s="103" t="s">
        <v>119</v>
      </c>
      <c r="C131" s="97"/>
      <c r="D131" s="99"/>
      <c r="E131" s="185"/>
      <c r="F131" s="99"/>
      <c r="G131" s="188"/>
    </row>
    <row r="132" spans="1:248" s="13" customFormat="1" ht="21" customHeight="1" outlineLevel="1">
      <c r="A132" s="115" t="s">
        <v>369</v>
      </c>
      <c r="B132" s="115" t="s">
        <v>120</v>
      </c>
      <c r="C132" s="97" t="str">
        <f>'WBS Dictionary Detailed'!C124</f>
        <v>Production tooling and QC equipment for X-ARAPUCA fabrication</v>
      </c>
      <c r="D132" s="116"/>
      <c r="E132" s="185"/>
      <c r="F132" s="6"/>
      <c r="G132" s="191"/>
    </row>
    <row r="133" spans="1:248" s="13" customFormat="1" ht="17" customHeight="1" outlineLevel="2">
      <c r="A133" s="125" t="s">
        <v>370</v>
      </c>
      <c r="B133" s="125" t="s">
        <v>664</v>
      </c>
      <c r="C133" s="97" t="str">
        <f>'WBS Dictionary Detailed'!C125</f>
        <v>Tooling to fabricate light collector frames and optical filters/coatings</v>
      </c>
      <c r="D133" s="116"/>
      <c r="E133" s="185"/>
      <c r="F133" s="6"/>
      <c r="G133" s="191"/>
    </row>
    <row r="134" spans="1:248" s="20" customFormat="1" ht="22" customHeight="1" outlineLevel="3">
      <c r="A134" s="53" t="s">
        <v>371</v>
      </c>
      <c r="B134" s="53" t="s">
        <v>674</v>
      </c>
      <c r="C134" s="97" t="str">
        <f>'WBS Dictionary Detailed'!C126</f>
        <v>Incoming QC test equipment for mechanical components</v>
      </c>
      <c r="D134" s="116" t="s">
        <v>669</v>
      </c>
      <c r="E134" s="185"/>
      <c r="F134" s="6" t="s">
        <v>1022</v>
      </c>
      <c r="G134" s="191">
        <v>3</v>
      </c>
    </row>
    <row r="135" spans="1:248" s="13" customFormat="1" outlineLevel="3">
      <c r="A135" s="53" t="s">
        <v>372</v>
      </c>
      <c r="B135" s="53" t="s">
        <v>682</v>
      </c>
      <c r="C135" s="97" t="str">
        <f>'WBS Dictionary Detailed'!C127</f>
        <v>Equipment to fabricate.coat optical filters/reflectors</v>
      </c>
      <c r="D135" s="116" t="s">
        <v>121</v>
      </c>
      <c r="E135" s="185"/>
      <c r="F135" s="6" t="s">
        <v>1022</v>
      </c>
      <c r="G135" s="191">
        <v>3</v>
      </c>
    </row>
    <row r="136" spans="1:248" s="13" customFormat="1" outlineLevel="3">
      <c r="A136" s="53" t="s">
        <v>373</v>
      </c>
      <c r="B136" s="53" t="s">
        <v>667</v>
      </c>
      <c r="C136" s="97" t="str">
        <f>'WBS Dictionary Detailed'!C128</f>
        <v>Tooling to align and position PD compontnes during assembly</v>
      </c>
      <c r="D136" s="116" t="s">
        <v>121</v>
      </c>
      <c r="E136" s="185"/>
      <c r="F136" s="6" t="s">
        <v>1022</v>
      </c>
      <c r="G136" s="191">
        <v>3</v>
      </c>
    </row>
    <row r="137" spans="1:248" s="13" customFormat="1" outlineLevel="2">
      <c r="A137" s="125" t="s">
        <v>374</v>
      </c>
      <c r="B137" s="125" t="s">
        <v>122</v>
      </c>
      <c r="C137" s="97" t="str">
        <f>'WBS Dictionary Detailed'!C129</f>
        <v>Optical scanner and cryogenic test facilities for post-assembly testing.</v>
      </c>
      <c r="D137" s="116" t="s">
        <v>123</v>
      </c>
      <c r="E137" s="185"/>
      <c r="F137" s="6" t="s">
        <v>1025</v>
      </c>
      <c r="G137" s="191">
        <v>3</v>
      </c>
    </row>
    <row r="138" spans="1:248" s="14" customFormat="1" ht="17" customHeight="1" outlineLevel="1">
      <c r="A138" s="115" t="s">
        <v>375</v>
      </c>
      <c r="B138" s="115" t="s">
        <v>124</v>
      </c>
      <c r="C138" s="97" t="str">
        <f>'WBS Dictionary Detailed'!C130</f>
        <v>Procurement planning and test stand for incoming photosensor QC/QA</v>
      </c>
      <c r="D138" s="116"/>
      <c r="E138" s="185"/>
      <c r="F138" s="6"/>
      <c r="G138" s="191"/>
    </row>
    <row r="139" spans="1:248" s="14" customFormat="1" outlineLevel="2">
      <c r="A139" s="125" t="s">
        <v>376</v>
      </c>
      <c r="B139" s="125" t="s">
        <v>125</v>
      </c>
      <c r="C139" s="97" t="str">
        <f>'WBS Dictionary Detailed'!C131</f>
        <v>Photosensor procurement process</v>
      </c>
      <c r="D139" s="116"/>
      <c r="E139" s="185"/>
      <c r="F139" s="6"/>
      <c r="G139" s="191"/>
    </row>
    <row r="140" spans="1:248" s="14" customFormat="1" outlineLevel="3">
      <c r="A140" s="53" t="s">
        <v>377</v>
      </c>
      <c r="B140" s="53" t="s">
        <v>126</v>
      </c>
      <c r="C140" s="97" t="str">
        <f>'WBS Dictionary Detailed'!C132</f>
        <v>Specification of devices and terms of purchase</v>
      </c>
      <c r="D140" s="116" t="s">
        <v>128</v>
      </c>
      <c r="E140" s="185"/>
      <c r="F140" s="6" t="s">
        <v>1023</v>
      </c>
      <c r="G140" s="191">
        <v>3</v>
      </c>
    </row>
    <row r="141" spans="1:248" s="14" customFormat="1" outlineLevel="3">
      <c r="A141" s="53" t="s">
        <v>378</v>
      </c>
      <c r="B141" s="53" t="s">
        <v>129</v>
      </c>
      <c r="C141" s="97" t="str">
        <f>'WBS Dictionary Detailed'!C133</f>
        <v>Generation of a Purchase Order</v>
      </c>
      <c r="D141" s="116" t="s">
        <v>131</v>
      </c>
      <c r="E141" s="185"/>
      <c r="F141" s="6" t="s">
        <v>1023</v>
      </c>
      <c r="G141" s="191">
        <v>3</v>
      </c>
    </row>
    <row r="142" spans="1:248" s="14" customFormat="1" outlineLevel="2">
      <c r="A142" s="125" t="s">
        <v>379</v>
      </c>
      <c r="B142" s="125" t="s">
        <v>132</v>
      </c>
      <c r="C142" s="97" t="str">
        <f>'WBS Dictionary Detailed'!C134</f>
        <v>SiPM Test Stand(s) Development</v>
      </c>
      <c r="D142" s="116"/>
      <c r="E142" s="185"/>
      <c r="F142" s="6"/>
      <c r="G142" s="191"/>
    </row>
    <row r="143" spans="1:248" s="14" customFormat="1" ht="20" customHeight="1" outlineLevel="3">
      <c r="A143" s="53" t="s">
        <v>380</v>
      </c>
      <c r="B143" s="53" t="s">
        <v>134</v>
      </c>
      <c r="C143" s="97" t="str">
        <f>'WBS Dictionary Detailed'!C135</f>
        <v>Warm test stands for incoming and post-mounting photosensor tests</v>
      </c>
      <c r="D143" s="116" t="s">
        <v>135</v>
      </c>
      <c r="E143" s="185"/>
      <c r="F143" s="6" t="s">
        <v>1023</v>
      </c>
      <c r="G143" s="191">
        <v>3</v>
      </c>
    </row>
    <row r="144" spans="1:248" s="14" customFormat="1" outlineLevel="3">
      <c r="A144" s="53" t="s">
        <v>381</v>
      </c>
      <c r="B144" s="53" t="s">
        <v>136</v>
      </c>
      <c r="C144" s="97" t="str">
        <f>'WBS Dictionary Detailed'!C136</f>
        <v>Cryogenic test stands for post-mounting photosensor tests</v>
      </c>
      <c r="D144" s="116" t="s">
        <v>137</v>
      </c>
      <c r="E144" s="185"/>
      <c r="F144" s="6" t="s">
        <v>1023</v>
      </c>
      <c r="G144" s="191">
        <v>3</v>
      </c>
    </row>
    <row r="145" spans="1:248" s="11" customFormat="1" outlineLevel="1">
      <c r="A145" s="115" t="s">
        <v>382</v>
      </c>
      <c r="B145" s="115" t="s">
        <v>138</v>
      </c>
      <c r="C145" s="97" t="str">
        <f>'WBS Dictionary Detailed'!C137</f>
        <v>Test stands and fabrication stations for electronics/cabling/monitoring</v>
      </c>
      <c r="D145" s="116"/>
      <c r="E145" s="185"/>
      <c r="F145" s="99"/>
      <c r="G145" s="191"/>
    </row>
    <row r="146" spans="1:248" s="11" customFormat="1" outlineLevel="2">
      <c r="A146" s="125" t="s">
        <v>383</v>
      </c>
      <c r="B146" s="125" t="s">
        <v>221</v>
      </c>
      <c r="C146" s="97" t="str">
        <f>'WBS Dictionary Detailed'!C138</f>
        <v>Test stand for QC testing warm front end readout electronics</v>
      </c>
      <c r="D146" s="116" t="s">
        <v>550</v>
      </c>
      <c r="E146" s="185"/>
      <c r="F146" s="99" t="s">
        <v>1027</v>
      </c>
      <c r="G146" s="191">
        <v>4</v>
      </c>
      <c r="I146" s="12"/>
      <c r="J146" s="12"/>
      <c r="K146" s="12"/>
      <c r="L146" s="12"/>
      <c r="M146" s="12"/>
      <c r="N146" s="12"/>
      <c r="O146" s="12"/>
      <c r="P146" s="12"/>
      <c r="Q146" s="12"/>
      <c r="R146" s="12"/>
    </row>
    <row r="147" spans="1:248" s="11" customFormat="1" outlineLevel="2">
      <c r="A147" s="125" t="s">
        <v>384</v>
      </c>
      <c r="B147" s="125" t="s">
        <v>654</v>
      </c>
      <c r="C147" s="97" t="str">
        <f>'WBS Dictionary Detailed'!C139</f>
        <v>Test stand for QC testing of cold active ganging circuits</v>
      </c>
      <c r="D147" s="116" t="s">
        <v>549</v>
      </c>
      <c r="E147" s="185"/>
      <c r="F147" s="99" t="s">
        <v>1027</v>
      </c>
      <c r="G147" s="191">
        <v>4</v>
      </c>
      <c r="I147" s="12"/>
      <c r="J147" s="12"/>
      <c r="K147" s="12"/>
      <c r="L147" s="12"/>
      <c r="M147" s="12"/>
      <c r="N147" s="12"/>
      <c r="O147" s="12"/>
      <c r="P147" s="12"/>
      <c r="Q147" s="12"/>
      <c r="R147" s="12"/>
    </row>
    <row r="148" spans="1:248" s="11" customFormat="1" outlineLevel="2">
      <c r="A148" s="125" t="s">
        <v>385</v>
      </c>
      <c r="B148" s="125" t="s">
        <v>222</v>
      </c>
      <c r="C148" s="97" t="str">
        <f>'WBS Dictionary Detailed'!C140</f>
        <v>Test stand for post-assembly continuity checks of assembled PD cables</v>
      </c>
      <c r="D148" s="116" t="s">
        <v>551</v>
      </c>
      <c r="E148" s="185"/>
      <c r="F148" s="99" t="s">
        <v>1027</v>
      </c>
      <c r="G148" s="191">
        <v>4</v>
      </c>
      <c r="I148" s="12"/>
      <c r="J148" s="12"/>
      <c r="K148" s="12"/>
      <c r="L148" s="12"/>
      <c r="M148" s="12"/>
      <c r="N148" s="12"/>
      <c r="O148" s="12"/>
      <c r="P148" s="12"/>
      <c r="Q148" s="12"/>
      <c r="R148" s="12"/>
    </row>
    <row r="149" spans="1:248" s="11" customFormat="1" outlineLevel="2">
      <c r="A149" s="125" t="s">
        <v>386</v>
      </c>
      <c r="B149" s="125" t="s">
        <v>223</v>
      </c>
      <c r="C149" s="97" t="str">
        <f>'WBS Dictionary Detailed'!C141</f>
        <v>Test stations for validation of DC power supplies</v>
      </c>
      <c r="D149" s="116"/>
      <c r="E149" s="185"/>
      <c r="F149" s="99"/>
      <c r="G149" s="191"/>
      <c r="I149" s="12"/>
      <c r="J149" s="12"/>
      <c r="K149" s="12"/>
      <c r="L149" s="12"/>
      <c r="M149" s="12"/>
      <c r="N149" s="12"/>
      <c r="O149" s="12"/>
      <c r="P149" s="12"/>
      <c r="Q149" s="12"/>
      <c r="R149" s="12"/>
    </row>
    <row r="150" spans="1:248" s="11" customFormat="1" outlineLevel="3">
      <c r="A150" s="53" t="s">
        <v>387</v>
      </c>
      <c r="B150" s="53" t="s">
        <v>224</v>
      </c>
      <c r="C150" s="97" t="str">
        <f>'WBS Dictionary Detailed'!C142</f>
        <v>Test station for non-bias low voltage DC power supplies</v>
      </c>
      <c r="D150" s="116" t="s">
        <v>224</v>
      </c>
      <c r="E150" s="185"/>
      <c r="F150" s="99" t="s">
        <v>1027</v>
      </c>
      <c r="G150" s="191">
        <v>4</v>
      </c>
      <c r="I150" s="12"/>
      <c r="J150" s="12"/>
      <c r="K150" s="12"/>
      <c r="L150" s="12"/>
      <c r="M150" s="12"/>
      <c r="N150" s="12"/>
      <c r="O150" s="12"/>
      <c r="P150" s="12"/>
      <c r="Q150" s="12"/>
      <c r="R150" s="12"/>
    </row>
    <row r="151" spans="1:248" s="11" customFormat="1" ht="19" customHeight="1" outlineLevel="2">
      <c r="A151" s="125" t="s">
        <v>388</v>
      </c>
      <c r="B151" s="125" t="s">
        <v>225</v>
      </c>
      <c r="C151" s="97" t="str">
        <f>'WBS Dictionary Detailed'!C143</f>
        <v>Test station for monitoring system diffusers and optical fibers</v>
      </c>
      <c r="D151" s="116" t="s">
        <v>555</v>
      </c>
      <c r="E151" s="185"/>
      <c r="F151" s="6"/>
      <c r="G151" s="191"/>
      <c r="I151" s="12"/>
      <c r="J151" s="12"/>
      <c r="K151" s="12"/>
      <c r="L151" s="12"/>
      <c r="M151" s="12"/>
      <c r="N151" s="12"/>
      <c r="O151" s="12"/>
      <c r="P151" s="12"/>
      <c r="Q151" s="12"/>
      <c r="R151" s="12"/>
    </row>
    <row r="152" spans="1:248" s="11" customFormat="1" ht="21" customHeight="1" outlineLevel="2">
      <c r="A152" s="125" t="s">
        <v>389</v>
      </c>
      <c r="B152" s="125" t="s">
        <v>226</v>
      </c>
      <c r="C152" s="97" t="str">
        <f>'WBS Dictionary Detailed'!C144</f>
        <v>Test station for post-assembly vacuum and electrical feedthrough tests</v>
      </c>
      <c r="D152" s="116" t="s">
        <v>557</v>
      </c>
      <c r="E152" s="185"/>
      <c r="F152" s="6" t="s">
        <v>1022</v>
      </c>
      <c r="G152" s="191">
        <v>3</v>
      </c>
      <c r="I152" s="12"/>
      <c r="J152" s="12"/>
      <c r="K152" s="12"/>
      <c r="L152" s="12"/>
      <c r="M152" s="12"/>
      <c r="N152" s="12"/>
      <c r="O152" s="12"/>
      <c r="P152" s="12"/>
      <c r="Q152" s="12"/>
      <c r="R152" s="12"/>
    </row>
    <row r="153" spans="1:248" s="3" customFormat="1" ht="18" customHeight="1" outlineLevel="1">
      <c r="A153" s="128" t="s">
        <v>390</v>
      </c>
      <c r="B153" s="128" t="s">
        <v>139</v>
      </c>
      <c r="C153" s="97" t="str">
        <f>'WBS Dictionary Detailed'!C145</f>
        <v>Integration WG Production Setup</v>
      </c>
      <c r="D153" s="116"/>
      <c r="E153" s="185"/>
      <c r="F153" s="6"/>
      <c r="G153" s="191">
        <v>3</v>
      </c>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K153" s="2"/>
      <c r="IL153" s="2"/>
      <c r="IM153" s="2"/>
      <c r="IN153" s="2"/>
    </row>
    <row r="154" spans="1:248" s="3" customFormat="1" ht="19" customHeight="1" outlineLevel="2">
      <c r="A154" s="187" t="s">
        <v>391</v>
      </c>
      <c r="B154" s="132" t="s">
        <v>140</v>
      </c>
      <c r="C154" s="97" t="str">
        <f>'WBS Dictionary Detailed'!C146</f>
        <v>QC test equipment for integration including scanner, continuity</v>
      </c>
      <c r="D154" s="116" t="s">
        <v>558</v>
      </c>
      <c r="E154" s="185"/>
      <c r="F154" s="6" t="s">
        <v>1024</v>
      </c>
      <c r="G154" s="191">
        <v>3</v>
      </c>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K154" s="2"/>
      <c r="IL154" s="2"/>
      <c r="IM154" s="2"/>
      <c r="IN154" s="2"/>
    </row>
    <row r="155" spans="1:248" s="3" customFormat="1" ht="19" customHeight="1" outlineLevel="2">
      <c r="A155" s="187" t="s">
        <v>656</v>
      </c>
      <c r="B155" s="132" t="s">
        <v>141</v>
      </c>
      <c r="C155" s="97" t="str">
        <f>'WBS Dictionary Detailed'!C147</f>
        <v>QC test equipment for installation including continuity, operational readout system</v>
      </c>
      <c r="D155" s="116" t="s">
        <v>559</v>
      </c>
      <c r="E155" s="185"/>
      <c r="F155" s="6" t="s">
        <v>1024</v>
      </c>
      <c r="G155" s="191">
        <v>3</v>
      </c>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2"/>
      <c r="IL155" s="2"/>
      <c r="IM155" s="2"/>
      <c r="IN155" s="2"/>
    </row>
    <row r="156" spans="1:248">
      <c r="A156" s="5" t="s">
        <v>392</v>
      </c>
      <c r="B156" s="5" t="s">
        <v>142</v>
      </c>
      <c r="C156" s="97"/>
      <c r="D156" s="6"/>
      <c r="E156" s="185"/>
      <c r="F156" s="6"/>
      <c r="G156" s="193"/>
    </row>
    <row r="157" spans="1:248" s="13" customFormat="1" outlineLevel="1">
      <c r="A157" s="115" t="s">
        <v>393</v>
      </c>
      <c r="B157" s="115" t="s">
        <v>143</v>
      </c>
      <c r="C157" s="97" t="str">
        <f>'WBS Dictionary Detailed'!C149</f>
        <v>Production and QC testing of PD modules</v>
      </c>
      <c r="D157" s="116"/>
      <c r="E157" s="185"/>
      <c r="F157" s="6"/>
      <c r="G157" s="191"/>
    </row>
    <row r="158" spans="1:248" s="13" customFormat="1" ht="14" customHeight="1" outlineLevel="2">
      <c r="A158" s="125" t="s">
        <v>394</v>
      </c>
      <c r="B158" s="125" t="s">
        <v>665</v>
      </c>
      <c r="C158" s="97" t="str">
        <f>'WBS Dictionary Detailed'!C150</f>
        <v>Fabrication of PD module components</v>
      </c>
      <c r="D158" s="116"/>
      <c r="E158" s="185"/>
      <c r="F158" s="6"/>
      <c r="G158" s="191"/>
    </row>
    <row r="159" spans="1:248" s="13" customFormat="1" outlineLevel="3">
      <c r="A159" s="53" t="s">
        <v>395</v>
      </c>
      <c r="B159" s="53" t="s">
        <v>615</v>
      </c>
      <c r="C159" s="97" t="str">
        <f>'WBS Dictionary Detailed'!C151</f>
        <v>Fabrication/procurement of frame and electrical routing components</v>
      </c>
      <c r="D159" s="116" t="s">
        <v>144</v>
      </c>
      <c r="E159" s="185"/>
      <c r="F159" s="6" t="s">
        <v>1022</v>
      </c>
      <c r="G159" s="191">
        <v>3</v>
      </c>
    </row>
    <row r="160" spans="1:248" s="13" customFormat="1" ht="15" customHeight="1" outlineLevel="3">
      <c r="A160" s="53" t="s">
        <v>396</v>
      </c>
      <c r="B160" s="53" t="s">
        <v>617</v>
      </c>
      <c r="C160" s="97" t="str">
        <f>'WBS Dictionary Detailed'!C152</f>
        <v>Fabrication/procurement  of optical components (filters, reflectors, WLS bars)</v>
      </c>
      <c r="D160" s="116" t="s">
        <v>144</v>
      </c>
      <c r="E160" s="185"/>
      <c r="F160" s="6" t="s">
        <v>1022</v>
      </c>
      <c r="G160" s="191">
        <v>3</v>
      </c>
    </row>
    <row r="161" spans="1:7" s="13" customFormat="1" outlineLevel="3">
      <c r="A161" s="53" t="s">
        <v>397</v>
      </c>
      <c r="B161" s="53" t="s">
        <v>964</v>
      </c>
      <c r="C161" s="97" t="str">
        <f>'WBS Dictionary Detailed'!C153</f>
        <v>Assmebly of PD modules</v>
      </c>
      <c r="D161" s="116" t="s">
        <v>619</v>
      </c>
      <c r="E161" s="185"/>
      <c r="F161" s="6" t="s">
        <v>1022</v>
      </c>
      <c r="G161" s="191">
        <v>3</v>
      </c>
    </row>
    <row r="162" spans="1:7" s="13" customFormat="1" outlineLevel="2">
      <c r="A162" s="125" t="s">
        <v>398</v>
      </c>
      <c r="B162" s="125" t="s">
        <v>687</v>
      </c>
      <c r="C162" s="97" t="str">
        <f>'WBS Dictionary Detailed'!C154</f>
        <v>Fabrication/procurement/assembly of APA-PD interface hardware</v>
      </c>
      <c r="D162" s="116" t="s">
        <v>689</v>
      </c>
      <c r="E162" s="185"/>
      <c r="F162" s="6" t="s">
        <v>1022</v>
      </c>
      <c r="G162" s="191">
        <v>3</v>
      </c>
    </row>
    <row r="163" spans="1:7" s="13" customFormat="1" outlineLevel="2">
      <c r="A163" s="125" t="s">
        <v>399</v>
      </c>
      <c r="B163" s="125" t="s">
        <v>145</v>
      </c>
      <c r="C163" s="97" t="str">
        <f>'WBS Dictionary Detailed'!C155</f>
        <v>Post-assembly QC testing of PD modules</v>
      </c>
      <c r="D163" s="116"/>
      <c r="E163" s="185"/>
      <c r="F163" s="6"/>
      <c r="G163" s="191"/>
    </row>
    <row r="164" spans="1:7" s="13" customFormat="1" outlineLevel="3">
      <c r="A164" s="53" t="s">
        <v>400</v>
      </c>
      <c r="B164" s="53" t="s">
        <v>620</v>
      </c>
      <c r="C164" s="97" t="str">
        <f>'WBS Dictionary Detailed'!C156</f>
        <v>Scanning of completed PD modules in LED scanner</v>
      </c>
      <c r="D164" s="116" t="s">
        <v>146</v>
      </c>
      <c r="E164" s="185"/>
      <c r="F164" s="6" t="s">
        <v>1022</v>
      </c>
      <c r="G164" s="191">
        <v>3</v>
      </c>
    </row>
    <row r="165" spans="1:7" s="13" customFormat="1" outlineLevel="3">
      <c r="A165" s="53" t="s">
        <v>401</v>
      </c>
      <c r="B165" s="53" t="s">
        <v>147</v>
      </c>
      <c r="C165" s="97" t="str">
        <f>'WBS Dictionary Detailed'!C157</f>
        <v>Cryogenic immersion and operation of completed PD modules</v>
      </c>
      <c r="D165" s="116" t="s">
        <v>146</v>
      </c>
      <c r="E165" s="185"/>
      <c r="F165" s="6" t="s">
        <v>1022</v>
      </c>
      <c r="G165" s="191">
        <v>3</v>
      </c>
    </row>
    <row r="166" spans="1:7" s="13" customFormat="1" outlineLevel="2">
      <c r="A166" s="125" t="s">
        <v>402</v>
      </c>
      <c r="B166" s="125" t="s">
        <v>148</v>
      </c>
      <c r="C166" s="97" t="str">
        <f>'WBS Dictionary Detailed'!C158</f>
        <v>Shipping of PD modules from assembly site to integration facility</v>
      </c>
      <c r="D166" s="116" t="s">
        <v>150</v>
      </c>
      <c r="E166" s="185"/>
      <c r="F166" s="6" t="s">
        <v>1022</v>
      </c>
      <c r="G166" s="191">
        <v>3</v>
      </c>
    </row>
    <row r="167" spans="1:7" s="21" customFormat="1" outlineLevel="1">
      <c r="A167" s="115" t="s">
        <v>403</v>
      </c>
      <c r="B167" s="115" t="s">
        <v>151</v>
      </c>
      <c r="C167" s="97" t="str">
        <f>'WBS Dictionary Detailed'!C159</f>
        <v>Photosensor procurement, assembly to PCBs, testing</v>
      </c>
      <c r="D167" s="116"/>
      <c r="E167" s="185"/>
      <c r="F167" s="6"/>
      <c r="G167" s="191"/>
    </row>
    <row r="168" spans="1:7" s="22" customFormat="1" ht="14" customHeight="1" outlineLevel="2">
      <c r="A168" s="125" t="s">
        <v>404</v>
      </c>
      <c r="B168" s="125" t="s">
        <v>604</v>
      </c>
      <c r="C168" s="97" t="str">
        <f>'WBS Dictionary Detailed'!C160</f>
        <v>Procure SiPMs from vendor(s)</v>
      </c>
      <c r="D168" s="123" t="s">
        <v>605</v>
      </c>
      <c r="E168" s="185"/>
      <c r="F168" s="6" t="s">
        <v>1023</v>
      </c>
      <c r="G168" s="191">
        <v>3</v>
      </c>
    </row>
    <row r="169" spans="1:7" s="21" customFormat="1" outlineLevel="2">
      <c r="A169" s="125" t="s">
        <v>405</v>
      </c>
      <c r="B169" s="125" t="s">
        <v>152</v>
      </c>
      <c r="C169" s="97" t="str">
        <f>'WBS Dictionary Detailed'!C161</f>
        <v>SiPM incoming testing</v>
      </c>
      <c r="D169" s="116"/>
      <c r="E169" s="185"/>
      <c r="F169" s="6"/>
      <c r="G169" s="191"/>
    </row>
    <row r="170" spans="1:7" s="21" customFormat="1" ht="15" customHeight="1" outlineLevel="3">
      <c r="A170" s="53" t="s">
        <v>406</v>
      </c>
      <c r="B170" s="53" t="s">
        <v>154</v>
      </c>
      <c r="C170" s="97" t="str">
        <f>'WBS Dictionary Detailed'!C162</f>
        <v>Specification of testing procedures and parameters</v>
      </c>
      <c r="D170" s="116" t="s">
        <v>156</v>
      </c>
      <c r="E170" s="185"/>
      <c r="F170" s="6" t="s">
        <v>1023</v>
      </c>
      <c r="G170" s="191">
        <v>3</v>
      </c>
    </row>
    <row r="171" spans="1:7" s="21" customFormat="1" outlineLevel="3">
      <c r="A171" s="53" t="s">
        <v>407</v>
      </c>
      <c r="B171" s="53" t="s">
        <v>157</v>
      </c>
      <c r="C171" s="97" t="str">
        <f>'WBS Dictionary Detailed'!C163</f>
        <v>Warm testing of SiPMs Prior to mounting)</v>
      </c>
      <c r="D171" s="116" t="s">
        <v>158</v>
      </c>
      <c r="E171" s="185"/>
      <c r="F171" s="6" t="s">
        <v>1023</v>
      </c>
      <c r="G171" s="191">
        <v>3</v>
      </c>
    </row>
    <row r="172" spans="1:7" s="21" customFormat="1" outlineLevel="3">
      <c r="A172" s="53" t="s">
        <v>408</v>
      </c>
      <c r="B172" s="53" t="s">
        <v>159</v>
      </c>
      <c r="C172" s="97" t="str">
        <f>'WBS Dictionary Detailed'!C164</f>
        <v>Warm testing of photosensors mounted to cold board</v>
      </c>
      <c r="D172" s="116" t="s">
        <v>160</v>
      </c>
      <c r="E172" s="185"/>
      <c r="F172" s="6" t="s">
        <v>1023</v>
      </c>
      <c r="G172" s="191">
        <v>3</v>
      </c>
    </row>
    <row r="173" spans="1:7" s="21" customFormat="1" outlineLevel="3">
      <c r="A173" s="53" t="s">
        <v>409</v>
      </c>
      <c r="B173" s="53" t="s">
        <v>161</v>
      </c>
      <c r="C173" s="97" t="str">
        <f>'WBS Dictionary Detailed'!C165</f>
        <v>Cryogenic testing of assembled cold boards</v>
      </c>
      <c r="D173" s="116" t="s">
        <v>162</v>
      </c>
      <c r="E173" s="185"/>
      <c r="F173" s="6" t="s">
        <v>1023</v>
      </c>
      <c r="G173" s="191">
        <v>3</v>
      </c>
    </row>
    <row r="174" spans="1:7" s="21" customFormat="1" outlineLevel="3">
      <c r="A174" s="53" t="s">
        <v>599</v>
      </c>
      <c r="B174" s="53" t="s">
        <v>163</v>
      </c>
      <c r="C174" s="97" t="str">
        <f>'WBS Dictionary Detailed'!C166</f>
        <v>Documentation of testing results in QC database</v>
      </c>
      <c r="D174" s="116" t="s">
        <v>164</v>
      </c>
      <c r="E174" s="185"/>
      <c r="F174" s="6" t="s">
        <v>1023</v>
      </c>
      <c r="G174" s="191">
        <v>3</v>
      </c>
    </row>
    <row r="175" spans="1:7" s="21" customFormat="1" outlineLevel="2">
      <c r="A175" s="125" t="s">
        <v>600</v>
      </c>
      <c r="B175" s="125" t="s">
        <v>165</v>
      </c>
      <c r="C175" s="97" t="str">
        <f>'WBS Dictionary Detailed'!C167</f>
        <v>Fabrication of passive-ganging cold photosensor mounting boards</v>
      </c>
      <c r="D175" s="116"/>
      <c r="E175" s="185"/>
      <c r="F175" s="6"/>
      <c r="G175" s="191"/>
    </row>
    <row r="176" spans="1:7" s="21" customFormat="1" outlineLevel="3">
      <c r="A176" s="53" t="s">
        <v>601</v>
      </c>
      <c r="B176" s="53" t="s">
        <v>167</v>
      </c>
      <c r="C176" s="97" t="str">
        <f>'WBS Dictionary Detailed'!C168</f>
        <v>Procurement of cold passive/ganging PCBs</v>
      </c>
      <c r="D176" s="116" t="s">
        <v>168</v>
      </c>
      <c r="E176" s="185"/>
      <c r="F176" s="6" t="s">
        <v>1023</v>
      </c>
      <c r="G176" s="191">
        <v>3</v>
      </c>
    </row>
    <row r="177" spans="1:18" s="21" customFormat="1" ht="17" customHeight="1" outlineLevel="3">
      <c r="A177" s="53" t="s">
        <v>602</v>
      </c>
      <c r="B177" s="53" t="s">
        <v>169</v>
      </c>
      <c r="C177" s="97" t="str">
        <f>'WBS Dictionary Detailed'!C169</f>
        <v>Pre-assembly testing of cold passive/ganging PCBs</v>
      </c>
      <c r="D177" s="116" t="s">
        <v>170</v>
      </c>
      <c r="E177" s="185"/>
      <c r="F177" s="6" t="s">
        <v>1023</v>
      </c>
      <c r="G177" s="191">
        <v>3</v>
      </c>
    </row>
    <row r="178" spans="1:18" s="21" customFormat="1" outlineLevel="3">
      <c r="A178" s="53" t="s">
        <v>603</v>
      </c>
      <c r="B178" s="53" t="s">
        <v>171</v>
      </c>
      <c r="C178" s="97" t="str">
        <f>'WBS Dictionary Detailed'!C170</f>
        <v>Mounting of photosensors on cold board</v>
      </c>
      <c r="D178" s="116" t="s">
        <v>173</v>
      </c>
      <c r="E178" s="185"/>
      <c r="F178" s="6" t="s">
        <v>1023</v>
      </c>
      <c r="G178" s="191">
        <v>3</v>
      </c>
    </row>
    <row r="179" spans="1:18" s="11" customFormat="1" outlineLevel="1">
      <c r="A179" s="115" t="s">
        <v>410</v>
      </c>
      <c r="B179" s="115" t="s">
        <v>174</v>
      </c>
      <c r="C179" s="97" t="str">
        <f>'WBS Dictionary Detailed'!C171</f>
        <v>Fabrication/procurement of electronics/cabling/calibration system</v>
      </c>
      <c r="D179" s="116"/>
      <c r="E179" s="185"/>
      <c r="F179" s="99"/>
      <c r="G179" s="191"/>
    </row>
    <row r="180" spans="1:18" s="11" customFormat="1" ht="15" customHeight="1" outlineLevel="2">
      <c r="A180" s="125" t="s">
        <v>411</v>
      </c>
      <c r="B180" s="125" t="s">
        <v>227</v>
      </c>
      <c r="C180" s="97" t="str">
        <f>'WBS Dictionary Detailed'!C172</f>
        <v>Fabrication and testing of warn readout electronics</v>
      </c>
      <c r="D180" s="116"/>
      <c r="E180" s="185"/>
      <c r="F180" s="99"/>
      <c r="G180" s="191"/>
      <c r="I180" s="12"/>
      <c r="J180" s="12"/>
      <c r="K180" s="12"/>
      <c r="L180" s="12"/>
      <c r="M180" s="12"/>
      <c r="N180" s="12"/>
      <c r="O180" s="12"/>
      <c r="P180" s="12"/>
      <c r="Q180" s="12"/>
      <c r="R180" s="12"/>
    </row>
    <row r="181" spans="1:18" s="11" customFormat="1" ht="19" customHeight="1" outlineLevel="3">
      <c r="A181" s="53" t="s">
        <v>412</v>
      </c>
      <c r="B181" s="53" t="s">
        <v>228</v>
      </c>
      <c r="C181" s="97" t="str">
        <f>'WBS Dictionary Detailed'!C173</f>
        <v>Procurement and fabrication of warm readout electronics</v>
      </c>
      <c r="D181" s="116" t="s">
        <v>565</v>
      </c>
      <c r="E181" s="185"/>
      <c r="F181" s="99" t="s">
        <v>1027</v>
      </c>
      <c r="G181" s="191">
        <v>4</v>
      </c>
      <c r="I181" s="12"/>
      <c r="J181" s="12"/>
      <c r="K181" s="12"/>
      <c r="L181" s="12"/>
      <c r="M181" s="12"/>
      <c r="N181" s="12"/>
      <c r="O181" s="12"/>
      <c r="P181" s="12"/>
      <c r="Q181" s="12"/>
      <c r="R181" s="12"/>
    </row>
    <row r="182" spans="1:18" s="11" customFormat="1" ht="15" customHeight="1" outlineLevel="3">
      <c r="A182" s="53" t="s">
        <v>413</v>
      </c>
      <c r="B182" s="53" t="s">
        <v>229</v>
      </c>
      <c r="C182" s="97" t="str">
        <f>'WBS Dictionary Detailed'!C174</f>
        <v>Post-assembly testing of warm readout electronics</v>
      </c>
      <c r="D182" s="116" t="s">
        <v>564</v>
      </c>
      <c r="E182" s="185"/>
      <c r="F182" s="99" t="s">
        <v>1027</v>
      </c>
      <c r="G182" s="191">
        <v>4</v>
      </c>
      <c r="I182" s="12"/>
      <c r="J182" s="12"/>
      <c r="K182" s="12"/>
      <c r="L182" s="12"/>
      <c r="M182" s="12"/>
      <c r="N182" s="12"/>
      <c r="O182" s="12"/>
      <c r="P182" s="12"/>
      <c r="Q182" s="12"/>
      <c r="R182" s="12"/>
    </row>
    <row r="183" spans="1:18" s="11" customFormat="1" ht="15" customHeight="1" outlineLevel="2">
      <c r="A183" s="125" t="s">
        <v>414</v>
      </c>
      <c r="B183" s="125" t="s">
        <v>627</v>
      </c>
      <c r="C183" s="97" t="str">
        <f>'WBS Dictionary Detailed'!C175</f>
        <v>Fabrication and testing of cold photosensor active ganging circuits</v>
      </c>
      <c r="D183" s="116"/>
      <c r="E183" s="185"/>
      <c r="F183" s="6"/>
      <c r="G183" s="191"/>
      <c r="I183" s="12"/>
      <c r="J183" s="12"/>
      <c r="K183" s="12"/>
      <c r="L183" s="12"/>
      <c r="M183" s="12"/>
      <c r="N183" s="12"/>
      <c r="O183" s="12"/>
      <c r="P183" s="12"/>
      <c r="Q183" s="12"/>
      <c r="R183" s="12"/>
    </row>
    <row r="184" spans="1:18" s="11" customFormat="1" ht="30" customHeight="1" outlineLevel="3">
      <c r="A184" s="53" t="s">
        <v>415</v>
      </c>
      <c r="B184" s="53" t="s">
        <v>628</v>
      </c>
      <c r="C184" s="97" t="str">
        <f>'WBS Dictionary Detailed'!C176</f>
        <v>Procurement and fabrication of cold photosensor active ganging circuits</v>
      </c>
      <c r="D184" s="116" t="s">
        <v>638</v>
      </c>
      <c r="E184" s="185"/>
      <c r="F184" s="6" t="s">
        <v>1023</v>
      </c>
      <c r="G184" s="191">
        <v>3</v>
      </c>
      <c r="I184" s="12"/>
      <c r="J184" s="12"/>
      <c r="K184" s="12"/>
      <c r="L184" s="12"/>
      <c r="M184" s="12"/>
      <c r="N184" s="12"/>
      <c r="O184" s="12"/>
      <c r="P184" s="12"/>
      <c r="Q184" s="12"/>
      <c r="R184" s="12"/>
    </row>
    <row r="185" spans="1:18" s="11" customFormat="1" ht="20" customHeight="1" outlineLevel="3">
      <c r="A185" s="53" t="s">
        <v>416</v>
      </c>
      <c r="B185" s="53" t="s">
        <v>635</v>
      </c>
      <c r="C185" s="97" t="str">
        <f>'WBS Dictionary Detailed'!C177</f>
        <v>Post assembly testing of cold photosensor active ganging circuits</v>
      </c>
      <c r="D185" s="116" t="s">
        <v>637</v>
      </c>
      <c r="E185" s="185"/>
      <c r="F185" s="6" t="s">
        <v>1023</v>
      </c>
      <c r="G185" s="191">
        <v>3</v>
      </c>
      <c r="I185" s="12"/>
      <c r="J185" s="12"/>
      <c r="K185" s="12"/>
      <c r="L185" s="12"/>
      <c r="M185" s="12"/>
      <c r="N185" s="12"/>
      <c r="O185" s="12"/>
      <c r="P185" s="12"/>
      <c r="Q185" s="12"/>
      <c r="R185" s="12"/>
    </row>
    <row r="186" spans="1:18" s="11" customFormat="1" ht="15" customHeight="1" outlineLevel="2">
      <c r="A186" s="125" t="s">
        <v>342</v>
      </c>
      <c r="B186" s="125" t="s">
        <v>230</v>
      </c>
      <c r="C186" s="97" t="str">
        <f>'WBS Dictionary Detailed'!C178</f>
        <v>Fabrication and testing of PD cables</v>
      </c>
      <c r="D186" s="116"/>
      <c r="E186" s="185"/>
      <c r="F186" s="99"/>
      <c r="G186" s="191"/>
      <c r="I186" s="12"/>
      <c r="J186" s="12"/>
      <c r="K186" s="12"/>
      <c r="L186" s="12"/>
      <c r="M186" s="12"/>
      <c r="N186" s="12"/>
      <c r="O186" s="12"/>
      <c r="P186" s="12"/>
      <c r="Q186" s="12"/>
      <c r="R186" s="12"/>
    </row>
    <row r="187" spans="1:18" s="11" customFormat="1" outlineLevel="3">
      <c r="A187" s="53" t="s">
        <v>417</v>
      </c>
      <c r="B187" s="122" t="s">
        <v>641</v>
      </c>
      <c r="C187" s="97" t="str">
        <f>'WBS Dictionary Detailed'!C179</f>
        <v>Fabrication and testing of PD cryogenic signal/bias cables</v>
      </c>
      <c r="D187" s="116"/>
      <c r="E187" s="185"/>
      <c r="F187" s="99"/>
      <c r="G187" s="191"/>
      <c r="I187" s="12"/>
      <c r="J187" s="12"/>
      <c r="K187" s="12"/>
      <c r="L187" s="12"/>
      <c r="M187" s="12"/>
      <c r="N187" s="12"/>
      <c r="O187" s="12"/>
      <c r="P187" s="12"/>
      <c r="Q187" s="12"/>
      <c r="R187" s="12"/>
    </row>
    <row r="188" spans="1:18" s="11" customFormat="1" outlineLevel="4">
      <c r="A188" s="124" t="s">
        <v>418</v>
      </c>
      <c r="B188" s="121" t="s">
        <v>642</v>
      </c>
      <c r="C188" s="97" t="str">
        <f>'WBS Dictionary Detailed'!C180</f>
        <v>Procurement and fabrication of PD cryogenic signal/bias cables</v>
      </c>
      <c r="D188" s="116" t="s">
        <v>643</v>
      </c>
      <c r="E188" s="185"/>
      <c r="F188" s="99" t="s">
        <v>1027</v>
      </c>
      <c r="G188" s="191">
        <v>4</v>
      </c>
      <c r="I188" s="12"/>
      <c r="J188" s="12"/>
      <c r="K188" s="12"/>
      <c r="L188" s="12"/>
      <c r="M188" s="12"/>
      <c r="N188" s="12"/>
      <c r="O188" s="12"/>
      <c r="P188" s="12"/>
      <c r="Q188" s="12"/>
      <c r="R188" s="12"/>
    </row>
    <row r="189" spans="1:18" s="11" customFormat="1" outlineLevel="4">
      <c r="A189" s="124" t="s">
        <v>419</v>
      </c>
      <c r="B189" s="121" t="s">
        <v>231</v>
      </c>
      <c r="C189" s="97" t="str">
        <f>'WBS Dictionary Detailed'!C181</f>
        <v>Testing of assembled PD cryogenic signal/bias cables</v>
      </c>
      <c r="D189" s="116" t="s">
        <v>644</v>
      </c>
      <c r="E189" s="185"/>
      <c r="F189" s="99" t="s">
        <v>1027</v>
      </c>
      <c r="G189" s="191">
        <v>4</v>
      </c>
      <c r="I189" s="12"/>
      <c r="J189" s="12"/>
      <c r="K189" s="12"/>
      <c r="L189" s="12"/>
      <c r="M189" s="12"/>
      <c r="N189" s="12"/>
      <c r="O189" s="12"/>
      <c r="P189" s="12"/>
      <c r="Q189" s="12"/>
      <c r="R189" s="12"/>
    </row>
    <row r="190" spans="1:18" s="11" customFormat="1" ht="15" customHeight="1" outlineLevel="3">
      <c r="A190" s="53" t="s">
        <v>420</v>
      </c>
      <c r="B190" s="53" t="s">
        <v>232</v>
      </c>
      <c r="C190" s="97" t="str">
        <f>'WBS Dictionary Detailed'!C182</f>
        <v>Fabrication and testing of PD warm (outside cryostat) signal/bias cables</v>
      </c>
      <c r="D190" s="116"/>
      <c r="E190" s="185"/>
      <c r="F190" s="99"/>
      <c r="G190" s="191"/>
      <c r="I190" s="12"/>
      <c r="J190" s="12"/>
      <c r="K190" s="12"/>
      <c r="L190" s="12"/>
      <c r="M190" s="12"/>
      <c r="N190" s="12"/>
      <c r="O190" s="12"/>
      <c r="P190" s="12"/>
      <c r="Q190" s="12"/>
      <c r="R190" s="12"/>
    </row>
    <row r="191" spans="1:18" s="11" customFormat="1" ht="15" customHeight="1" outlineLevel="4">
      <c r="A191" s="124" t="s">
        <v>421</v>
      </c>
      <c r="B191" s="124" t="s">
        <v>233</v>
      </c>
      <c r="C191" s="97" t="str">
        <f>'WBS Dictionary Detailed'!C183</f>
        <v>Procurement and fabrication of PD warm signal/bias cables</v>
      </c>
      <c r="D191" s="116" t="s">
        <v>567</v>
      </c>
      <c r="E191" s="185"/>
      <c r="F191" s="99" t="s">
        <v>1027</v>
      </c>
      <c r="G191" s="191">
        <v>4</v>
      </c>
      <c r="I191" s="12"/>
      <c r="J191" s="12"/>
      <c r="K191" s="12"/>
      <c r="L191" s="12"/>
      <c r="M191" s="12"/>
      <c r="N191" s="12"/>
      <c r="O191" s="12"/>
      <c r="P191" s="12"/>
      <c r="Q191" s="12"/>
      <c r="R191" s="12"/>
    </row>
    <row r="192" spans="1:18" s="11" customFormat="1" ht="15" customHeight="1" outlineLevel="4">
      <c r="A192" s="124" t="s">
        <v>422</v>
      </c>
      <c r="B192" s="124" t="s">
        <v>234</v>
      </c>
      <c r="C192" s="97" t="str">
        <f>'WBS Dictionary Detailed'!C184</f>
        <v>Testing of assembled PD warm signal/bias cables</v>
      </c>
      <c r="D192" s="116" t="s">
        <v>568</v>
      </c>
      <c r="E192" s="185"/>
      <c r="F192" s="99" t="s">
        <v>1027</v>
      </c>
      <c r="G192" s="191">
        <v>4</v>
      </c>
      <c r="I192" s="12"/>
      <c r="J192" s="12"/>
      <c r="K192" s="12"/>
      <c r="L192" s="12"/>
      <c r="M192" s="12"/>
      <c r="N192" s="12"/>
      <c r="O192" s="12"/>
      <c r="P192" s="12"/>
      <c r="Q192" s="12"/>
      <c r="R192" s="12"/>
    </row>
    <row r="193" spans="1:248" s="11" customFormat="1" ht="15" customHeight="1" outlineLevel="2">
      <c r="A193" s="125" t="s">
        <v>423</v>
      </c>
      <c r="B193" s="125" t="s">
        <v>238</v>
      </c>
      <c r="C193" s="97" t="str">
        <f>'WBS Dictionary Detailed'!C185</f>
        <v>Photon Detector Power Supply Procurement/Testing</v>
      </c>
      <c r="D193" s="116"/>
      <c r="E193" s="185"/>
      <c r="F193" s="99"/>
      <c r="G193" s="191"/>
      <c r="I193" s="12"/>
      <c r="J193" s="12"/>
      <c r="K193" s="12"/>
      <c r="L193" s="12"/>
      <c r="M193" s="12"/>
      <c r="N193" s="12"/>
      <c r="O193" s="12"/>
      <c r="P193" s="12"/>
      <c r="Q193" s="12"/>
      <c r="R193" s="12"/>
    </row>
    <row r="194" spans="1:248" s="11" customFormat="1" ht="15" customHeight="1" outlineLevel="3">
      <c r="A194" s="53" t="s">
        <v>424</v>
      </c>
      <c r="B194" s="53" t="s">
        <v>235</v>
      </c>
      <c r="C194" s="97" t="str">
        <f>'WBS Dictionary Detailed'!C186</f>
        <v>Procurement and testing of low-voltage DC power supplies</v>
      </c>
      <c r="D194" s="116"/>
      <c r="E194" s="185"/>
      <c r="F194" s="99"/>
      <c r="G194" s="191"/>
      <c r="I194" s="12"/>
      <c r="J194" s="12"/>
      <c r="K194" s="12"/>
      <c r="L194" s="12"/>
      <c r="M194" s="12"/>
      <c r="N194" s="12"/>
      <c r="O194" s="12"/>
      <c r="P194" s="12"/>
      <c r="Q194" s="12"/>
      <c r="R194" s="12"/>
    </row>
    <row r="195" spans="1:248" s="11" customFormat="1" ht="17" customHeight="1" outlineLevel="4">
      <c r="A195" s="124" t="s">
        <v>425</v>
      </c>
      <c r="B195" s="124" t="s">
        <v>236</v>
      </c>
      <c r="C195" s="97" t="str">
        <f>'WBS Dictionary Detailed'!C187</f>
        <v>Procurement of low-voltage DC power supplies</v>
      </c>
      <c r="D195" s="116" t="s">
        <v>569</v>
      </c>
      <c r="E195" s="185"/>
      <c r="F195" s="99" t="s">
        <v>1027</v>
      </c>
      <c r="G195" s="191">
        <v>4</v>
      </c>
      <c r="I195" s="12"/>
      <c r="J195" s="12"/>
      <c r="K195" s="12"/>
      <c r="L195" s="12"/>
      <c r="M195" s="12"/>
      <c r="N195" s="12"/>
      <c r="O195" s="12"/>
      <c r="P195" s="12"/>
      <c r="Q195" s="12"/>
      <c r="R195" s="12"/>
    </row>
    <row r="196" spans="1:248" s="11" customFormat="1" ht="17" customHeight="1" outlineLevel="4">
      <c r="A196" s="124" t="s">
        <v>426</v>
      </c>
      <c r="B196" s="124" t="s">
        <v>237</v>
      </c>
      <c r="C196" s="97" t="str">
        <f>'WBS Dictionary Detailed'!C188</f>
        <v>Testing of low-voltage DC power supplies</v>
      </c>
      <c r="D196" s="116" t="s">
        <v>570</v>
      </c>
      <c r="E196" s="185"/>
      <c r="F196" s="99" t="s">
        <v>1027</v>
      </c>
      <c r="G196" s="191">
        <v>4</v>
      </c>
      <c r="I196" s="12"/>
      <c r="J196" s="12"/>
      <c r="K196" s="12"/>
      <c r="L196" s="12"/>
      <c r="M196" s="12"/>
      <c r="N196" s="12"/>
      <c r="O196" s="12"/>
      <c r="P196" s="12"/>
      <c r="Q196" s="12"/>
      <c r="R196" s="12"/>
    </row>
    <row r="197" spans="1:248" s="11" customFormat="1" ht="31" customHeight="1" outlineLevel="2">
      <c r="A197" s="125" t="s">
        <v>427</v>
      </c>
      <c r="B197" s="125" t="s">
        <v>239</v>
      </c>
      <c r="C197" s="97" t="str">
        <f>'WBS Dictionary Detailed'!C189</f>
        <v>Procurement of grounding supplies/materials for PD grounding</v>
      </c>
      <c r="D197" s="116" t="s">
        <v>572</v>
      </c>
      <c r="E197" s="185"/>
      <c r="F197" s="99" t="s">
        <v>1027</v>
      </c>
      <c r="G197" s="191">
        <v>4</v>
      </c>
      <c r="I197" s="12"/>
      <c r="J197" s="12"/>
      <c r="K197" s="12"/>
      <c r="L197" s="12"/>
      <c r="M197" s="12"/>
      <c r="N197" s="12"/>
      <c r="O197" s="12"/>
      <c r="P197" s="12"/>
      <c r="Q197" s="12"/>
      <c r="R197" s="12"/>
    </row>
    <row r="198" spans="1:248" s="11" customFormat="1" ht="17" customHeight="1" outlineLevel="2">
      <c r="A198" s="125" t="s">
        <v>428</v>
      </c>
      <c r="B198" s="125" t="s">
        <v>216</v>
      </c>
      <c r="C198" s="97" t="str">
        <f>'WBS Dictionary Detailed'!C190</f>
        <v>Procurement and testing of PD monitoring/calibration system</v>
      </c>
      <c r="D198" s="116"/>
      <c r="E198" s="185"/>
      <c r="F198" s="6"/>
      <c r="G198" s="191"/>
      <c r="I198" s="12"/>
      <c r="J198" s="12"/>
      <c r="K198" s="12"/>
      <c r="L198" s="12"/>
      <c r="M198" s="12"/>
      <c r="N198" s="12"/>
      <c r="O198" s="12"/>
      <c r="P198" s="12"/>
      <c r="Q198" s="12"/>
      <c r="R198" s="12"/>
    </row>
    <row r="199" spans="1:248" s="11" customFormat="1" ht="16" customHeight="1" outlineLevel="3">
      <c r="A199" s="53" t="s">
        <v>429</v>
      </c>
      <c r="B199" s="53" t="s">
        <v>240</v>
      </c>
      <c r="C199" s="97" t="str">
        <f>'WBS Dictionary Detailed'!C191</f>
        <v>Procurement and fabrication of PD monitoring system</v>
      </c>
      <c r="D199" s="116" t="s">
        <v>575</v>
      </c>
      <c r="E199" s="185"/>
      <c r="F199" s="6"/>
      <c r="G199" s="191"/>
      <c r="I199" s="12"/>
      <c r="J199" s="12"/>
      <c r="K199" s="12"/>
      <c r="L199" s="12"/>
      <c r="M199" s="12"/>
      <c r="N199" s="12"/>
      <c r="O199" s="12"/>
      <c r="P199" s="12"/>
      <c r="Q199" s="12"/>
      <c r="R199" s="12"/>
    </row>
    <row r="200" spans="1:248" s="11" customFormat="1" ht="18" customHeight="1" outlineLevel="3">
      <c r="A200" s="53" t="s">
        <v>430</v>
      </c>
      <c r="B200" s="53" t="s">
        <v>241</v>
      </c>
      <c r="C200" s="97" t="str">
        <f>'WBS Dictionary Detailed'!C192</f>
        <v>Testing of PD monitoring system</v>
      </c>
      <c r="D200" s="116" t="s">
        <v>576</v>
      </c>
      <c r="E200" s="185"/>
      <c r="F200" s="6"/>
      <c r="G200" s="191"/>
      <c r="I200" s="12"/>
      <c r="J200" s="12"/>
      <c r="K200" s="12"/>
      <c r="L200" s="12"/>
      <c r="M200" s="12"/>
      <c r="N200" s="12"/>
      <c r="O200" s="12"/>
      <c r="P200" s="12"/>
      <c r="Q200" s="12"/>
      <c r="R200" s="12"/>
    </row>
    <row r="201" spans="1:248" s="11" customFormat="1" ht="15" customHeight="1" outlineLevel="2">
      <c r="A201" s="125" t="s">
        <v>431</v>
      </c>
      <c r="B201" s="125" t="s">
        <v>623</v>
      </c>
      <c r="C201" s="97" t="str">
        <f>'WBS Dictionary Detailed'!C193</f>
        <v>Procurement, fabrication and testing of cryogenic feedthrough plate</v>
      </c>
      <c r="D201" s="116"/>
      <c r="E201" s="185"/>
      <c r="F201" s="6"/>
      <c r="G201" s="191"/>
      <c r="I201" s="12"/>
      <c r="J201" s="12"/>
      <c r="K201" s="12"/>
      <c r="L201" s="12"/>
      <c r="M201" s="12"/>
      <c r="N201" s="12"/>
      <c r="O201" s="12"/>
      <c r="P201" s="12"/>
      <c r="Q201" s="12"/>
      <c r="R201" s="12"/>
    </row>
    <row r="202" spans="1:248" s="11" customFormat="1" ht="33" customHeight="1" outlineLevel="3">
      <c r="A202" s="53" t="s">
        <v>432</v>
      </c>
      <c r="B202" s="53" t="s">
        <v>624</v>
      </c>
      <c r="C202" s="97" t="str">
        <f>'WBS Dictionary Detailed'!C194</f>
        <v>Signal cable feedthrough Fabrication/Procurement</v>
      </c>
      <c r="D202" s="116" t="s">
        <v>649</v>
      </c>
      <c r="E202" s="185"/>
      <c r="F202" s="6" t="s">
        <v>1022</v>
      </c>
      <c r="G202" s="191">
        <v>3</v>
      </c>
      <c r="I202" s="12"/>
      <c r="J202" s="12"/>
      <c r="K202" s="12"/>
      <c r="L202" s="12"/>
      <c r="M202" s="12"/>
      <c r="N202" s="12"/>
      <c r="O202" s="12"/>
      <c r="P202" s="12"/>
      <c r="Q202" s="12"/>
      <c r="R202" s="12"/>
    </row>
    <row r="203" spans="1:248" s="11" customFormat="1" ht="22" customHeight="1" outlineLevel="3">
      <c r="A203" s="53" t="s">
        <v>433</v>
      </c>
      <c r="B203" s="53" t="s">
        <v>625</v>
      </c>
      <c r="C203" s="97" t="str">
        <f>'WBS Dictionary Detailed'!C195</f>
        <v>Signal cable feedthrough testing</v>
      </c>
      <c r="D203" s="116" t="s">
        <v>577</v>
      </c>
      <c r="E203" s="185"/>
      <c r="F203" s="6" t="s">
        <v>1022</v>
      </c>
      <c r="G203" s="191">
        <v>3</v>
      </c>
      <c r="I203" s="12"/>
      <c r="J203" s="12"/>
      <c r="K203" s="12"/>
      <c r="L203" s="12"/>
      <c r="M203" s="12"/>
      <c r="N203" s="12"/>
      <c r="O203" s="12"/>
      <c r="P203" s="12"/>
      <c r="Q203" s="12"/>
      <c r="R203" s="12"/>
    </row>
    <row r="204" spans="1:248">
      <c r="A204" s="103" t="s">
        <v>434</v>
      </c>
      <c r="B204" s="103" t="s">
        <v>1005</v>
      </c>
      <c r="C204" s="97"/>
      <c r="D204" s="99"/>
      <c r="E204" s="185"/>
      <c r="F204" s="6"/>
      <c r="G204" s="191"/>
    </row>
    <row r="205" spans="1:248" ht="30" outlineLevel="1">
      <c r="A205" s="105" t="s">
        <v>435</v>
      </c>
      <c r="B205" s="140" t="s">
        <v>175</v>
      </c>
      <c r="C205" s="97" t="str">
        <f>'WBS Dictionary Detailed'!C197</f>
        <v>Will capture any PD module fabrication work at ITF</v>
      </c>
      <c r="D205" s="97" t="s">
        <v>543</v>
      </c>
      <c r="E205" s="185"/>
      <c r="F205" s="99" t="s">
        <v>1026</v>
      </c>
      <c r="G205" s="189"/>
    </row>
    <row r="206" spans="1:248" ht="30" outlineLevel="1">
      <c r="A206" s="105" t="s">
        <v>436</v>
      </c>
      <c r="B206" s="105" t="s">
        <v>176</v>
      </c>
      <c r="C206" s="97" t="str">
        <f>'WBS Dictionary Detailed'!C198</f>
        <v>Will capture any Photosensor work at ITF</v>
      </c>
      <c r="D206" s="97" t="s">
        <v>543</v>
      </c>
      <c r="E206" s="185"/>
      <c r="F206" s="99" t="s">
        <v>1026</v>
      </c>
      <c r="G206" s="189"/>
    </row>
    <row r="207" spans="1:248" ht="37" customHeight="1" outlineLevel="1">
      <c r="A207" s="105" t="s">
        <v>437</v>
      </c>
      <c r="B207" s="105" t="s">
        <v>177</v>
      </c>
      <c r="C207" s="97" t="str">
        <f>'WBS Dictionary Detailed'!C199</f>
        <v>Will capture any electronics/cabling/monitoring work at ITF</v>
      </c>
      <c r="D207" s="97" t="s">
        <v>543</v>
      </c>
      <c r="E207" s="185"/>
      <c r="F207" s="99" t="s">
        <v>1026</v>
      </c>
      <c r="G207" s="189"/>
    </row>
    <row r="208" spans="1:248" s="3" customFormat="1" ht="19" customHeight="1" outlineLevel="1">
      <c r="A208" s="128" t="s">
        <v>438</v>
      </c>
      <c r="B208" s="128" t="s">
        <v>178</v>
      </c>
      <c r="C208" s="97"/>
      <c r="D208" s="116"/>
      <c r="E208" s="185"/>
      <c r="F208" s="6"/>
      <c r="G208" s="19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c r="HV208" s="2"/>
      <c r="HW208" s="2"/>
      <c r="HX208" s="2"/>
      <c r="HY208" s="2"/>
      <c r="HZ208" s="2"/>
      <c r="IA208" s="2"/>
      <c r="IB208" s="2"/>
      <c r="IC208" s="2"/>
      <c r="ID208" s="2"/>
      <c r="IE208" s="2"/>
      <c r="IF208" s="2"/>
      <c r="IG208" s="2"/>
      <c r="IH208" s="2"/>
      <c r="II208" s="2"/>
      <c r="IJ208" s="2"/>
      <c r="IK208" s="2"/>
      <c r="IL208" s="2"/>
      <c r="IM208" s="2"/>
      <c r="IN208" s="2"/>
    </row>
    <row r="209" spans="1:248" s="3" customFormat="1" ht="26" customHeight="1" outlineLevel="2">
      <c r="A209" s="132" t="s">
        <v>439</v>
      </c>
      <c r="B209" s="132" t="s">
        <v>179</v>
      </c>
      <c r="C209" s="97" t="str">
        <f>'WBS Dictionary Detailed'!C201</f>
        <v>Personel to operate test facility at ITF</v>
      </c>
      <c r="D209" s="116" t="s">
        <v>578</v>
      </c>
      <c r="E209" s="185"/>
      <c r="F209" s="6" t="s">
        <v>1025</v>
      </c>
      <c r="G209" s="192" t="s">
        <v>1034</v>
      </c>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c r="HV209" s="2"/>
      <c r="HW209" s="2"/>
      <c r="HX209" s="2"/>
      <c r="HY209" s="2"/>
      <c r="HZ209" s="2"/>
      <c r="IA209" s="2"/>
      <c r="IB209" s="2"/>
      <c r="IC209" s="2"/>
      <c r="ID209" s="2"/>
      <c r="IE209" s="2"/>
      <c r="IF209" s="2"/>
      <c r="IG209" s="2"/>
      <c r="IH209" s="2"/>
      <c r="II209" s="2"/>
      <c r="IJ209" s="2"/>
      <c r="IK209" s="2"/>
      <c r="IL209" s="2"/>
      <c r="IM209" s="2"/>
      <c r="IN209" s="2"/>
    </row>
    <row r="210" spans="1:248" s="3" customFormat="1" ht="22" customHeight="1" outlineLevel="2">
      <c r="A210" s="132" t="s">
        <v>1010</v>
      </c>
      <c r="B210" s="132" t="s">
        <v>1011</v>
      </c>
      <c r="C210" s="97" t="str">
        <f>'WBS Dictionary Detailed'!C202</f>
        <v>Dedicated PD labor for integrating components and PD modules</v>
      </c>
      <c r="D210" s="116" t="s">
        <v>578</v>
      </c>
      <c r="E210" s="185"/>
      <c r="F210" s="6" t="s">
        <v>1025</v>
      </c>
      <c r="G210" s="192" t="s">
        <v>1034</v>
      </c>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c r="HV210" s="2"/>
      <c r="HW210" s="2"/>
      <c r="HX210" s="2"/>
      <c r="HY210" s="2"/>
      <c r="HZ210" s="2"/>
      <c r="IA210" s="2"/>
      <c r="IB210" s="2"/>
      <c r="IC210" s="2"/>
      <c r="ID210" s="2"/>
      <c r="IE210" s="2"/>
      <c r="IF210" s="2"/>
      <c r="IG210" s="2"/>
      <c r="IH210" s="2"/>
      <c r="II210" s="2"/>
      <c r="IJ210" s="2"/>
      <c r="IK210" s="2"/>
      <c r="IL210" s="2"/>
      <c r="IM210" s="2"/>
      <c r="IN210" s="2"/>
    </row>
    <row r="211" spans="1:248" s="3" customFormat="1" ht="34" customHeight="1" outlineLevel="2">
      <c r="A211" s="132" t="s">
        <v>440</v>
      </c>
      <c r="B211" s="132" t="s">
        <v>181</v>
      </c>
      <c r="C211" s="97" t="str">
        <f>'WBS Dictionary Detailed'!C203</f>
        <v>Dedicated PD labor for post-integration testing at ITF</v>
      </c>
      <c r="D211" s="116" t="s">
        <v>579</v>
      </c>
      <c r="E211" s="185"/>
      <c r="F211" s="6" t="s">
        <v>1025</v>
      </c>
      <c r="G211" s="192" t="s">
        <v>1034</v>
      </c>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c r="HV211" s="2"/>
      <c r="HW211" s="2"/>
      <c r="HX211" s="2"/>
      <c r="HY211" s="2"/>
      <c r="HZ211" s="2"/>
      <c r="IA211" s="2"/>
      <c r="IB211" s="2"/>
      <c r="IC211" s="2"/>
      <c r="ID211" s="2"/>
      <c r="IE211" s="2"/>
      <c r="IF211" s="2"/>
      <c r="IG211" s="2"/>
      <c r="IH211" s="2"/>
      <c r="II211" s="2"/>
      <c r="IJ211" s="2"/>
      <c r="IK211" s="2"/>
      <c r="IL211" s="2"/>
      <c r="IM211" s="2"/>
      <c r="IN211" s="2"/>
    </row>
    <row r="212" spans="1:248">
      <c r="A212" s="103" t="s">
        <v>441</v>
      </c>
      <c r="B212" s="103" t="s">
        <v>183</v>
      </c>
      <c r="C212" s="97"/>
      <c r="D212" s="99"/>
      <c r="E212" s="185"/>
      <c r="F212" s="99"/>
      <c r="G212" s="188"/>
    </row>
    <row r="213" spans="1:248" outlineLevel="1">
      <c r="A213" s="105" t="s">
        <v>442</v>
      </c>
      <c r="B213" s="105" t="s">
        <v>184</v>
      </c>
      <c r="C213" s="97" t="str">
        <f>'WBS Dictionary Detailed'!C205</f>
        <v>Will capture any PD module fabrication work at SURF</v>
      </c>
      <c r="D213" s="97" t="s">
        <v>543</v>
      </c>
      <c r="E213" s="185"/>
      <c r="F213" s="99" t="s">
        <v>1026</v>
      </c>
      <c r="G213" s="189"/>
    </row>
    <row r="214" spans="1:248" outlineLevel="1">
      <c r="A214" s="105" t="s">
        <v>443</v>
      </c>
      <c r="B214" s="105" t="s">
        <v>185</v>
      </c>
      <c r="C214" s="97" t="str">
        <f>'WBS Dictionary Detailed'!C206</f>
        <v>Will capture any PD module fabrication work at SURF</v>
      </c>
      <c r="D214" s="97" t="s">
        <v>543</v>
      </c>
      <c r="E214" s="185"/>
      <c r="F214" s="99" t="s">
        <v>1026</v>
      </c>
      <c r="G214" s="189"/>
    </row>
    <row r="215" spans="1:248" ht="18" customHeight="1" outlineLevel="1">
      <c r="A215" s="105" t="s">
        <v>444</v>
      </c>
      <c r="B215" s="105" t="s">
        <v>186</v>
      </c>
      <c r="C215" s="97" t="str">
        <f>'WBS Dictionary Detailed'!C207</f>
        <v>Will capture any PD module fabrication work at SURF</v>
      </c>
      <c r="D215" s="97" t="s">
        <v>543</v>
      </c>
      <c r="E215" s="185"/>
      <c r="F215" s="99" t="s">
        <v>1026</v>
      </c>
      <c r="G215" s="189"/>
    </row>
    <row r="216" spans="1:248" s="3" customFormat="1" ht="17" customHeight="1" outlineLevel="1">
      <c r="A216" s="128" t="s">
        <v>445</v>
      </c>
      <c r="B216" s="128" t="s">
        <v>187</v>
      </c>
      <c r="C216" s="97"/>
      <c r="D216" s="116"/>
      <c r="E216" s="185"/>
      <c r="F216" s="6"/>
      <c r="G216" s="19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c r="HV216" s="2"/>
      <c r="HW216" s="2"/>
      <c r="HX216" s="2"/>
      <c r="HY216" s="2"/>
      <c r="HZ216" s="2"/>
      <c r="IA216" s="2"/>
      <c r="IB216" s="2"/>
      <c r="IC216" s="2"/>
      <c r="ID216" s="2"/>
      <c r="IE216" s="2"/>
      <c r="IF216" s="2"/>
      <c r="IG216" s="2"/>
      <c r="IH216" s="2"/>
      <c r="II216" s="2"/>
      <c r="IJ216" s="2"/>
      <c r="IK216" s="2"/>
      <c r="IL216" s="2"/>
      <c r="IM216" s="2"/>
      <c r="IN216" s="2"/>
    </row>
    <row r="217" spans="1:248" s="3" customFormat="1" ht="20" customHeight="1" outlineLevel="2">
      <c r="A217" s="132" t="s">
        <v>446</v>
      </c>
      <c r="B217" s="132" t="s">
        <v>188</v>
      </c>
      <c r="C217" s="97" t="str">
        <f>'WBS Dictionary Detailed'!C209</f>
        <v>Specialized labor for pre-installation photon detector QC checkout</v>
      </c>
      <c r="D217" s="116" t="s">
        <v>580</v>
      </c>
      <c r="E217" s="185"/>
      <c r="F217" s="6" t="s">
        <v>1025</v>
      </c>
      <c r="G217" s="192" t="s">
        <v>1034</v>
      </c>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c r="HV217" s="2"/>
      <c r="HW217" s="2"/>
      <c r="HX217" s="2"/>
      <c r="HY217" s="2"/>
      <c r="HZ217" s="2"/>
      <c r="IA217" s="2"/>
      <c r="IB217" s="2"/>
      <c r="IC217" s="2"/>
      <c r="ID217" s="2"/>
      <c r="IE217" s="2"/>
      <c r="IF217" s="2"/>
      <c r="IG217" s="2"/>
      <c r="IH217" s="2"/>
      <c r="II217" s="2"/>
      <c r="IJ217" s="2"/>
      <c r="IK217" s="2"/>
      <c r="IL217" s="2"/>
      <c r="IM217" s="2"/>
      <c r="IN217" s="2"/>
    </row>
    <row r="218" spans="1:248" s="3" customFormat="1" ht="32" customHeight="1" outlineLevel="2">
      <c r="A218" s="132" t="s">
        <v>447</v>
      </c>
      <c r="B218" s="132" t="s">
        <v>190</v>
      </c>
      <c r="C218" s="97" t="str">
        <f>'WBS Dictionary Detailed'!C210</f>
        <v>Specialized labor for pre-installation photon detector cabling/continuity checks</v>
      </c>
      <c r="D218" s="116" t="s">
        <v>581</v>
      </c>
      <c r="E218" s="185"/>
      <c r="F218" s="6" t="s">
        <v>1025</v>
      </c>
      <c r="G218" s="192" t="s">
        <v>1034</v>
      </c>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c r="HV218" s="2"/>
      <c r="HW218" s="2"/>
      <c r="HX218" s="2"/>
      <c r="HY218" s="2"/>
      <c r="HZ218" s="2"/>
      <c r="IA218" s="2"/>
      <c r="IB218" s="2"/>
      <c r="IC218" s="2"/>
      <c r="ID218" s="2"/>
      <c r="IE218" s="2"/>
      <c r="IF218" s="2"/>
      <c r="IG218" s="2"/>
      <c r="IH218" s="2"/>
      <c r="II218" s="2"/>
      <c r="IJ218" s="2"/>
      <c r="IK218" s="2"/>
      <c r="IL218" s="2"/>
      <c r="IM218" s="2"/>
      <c r="IN218" s="2"/>
    </row>
    <row r="219" spans="1:248" s="3" customFormat="1" ht="19" customHeight="1" outlineLevel="2">
      <c r="A219" s="132" t="s">
        <v>448</v>
      </c>
      <c r="B219" s="132" t="s">
        <v>192</v>
      </c>
      <c r="C219" s="97" t="str">
        <f>'WBS Dictionary Detailed'!C211</f>
        <v>Specialized labor for post-installation PD test operation and checkout</v>
      </c>
      <c r="D219" s="116" t="s">
        <v>582</v>
      </c>
      <c r="E219" s="185"/>
      <c r="F219" s="6" t="s">
        <v>1025</v>
      </c>
      <c r="G219" s="192" t="s">
        <v>1034</v>
      </c>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c r="HV219" s="2"/>
      <c r="HW219" s="2"/>
      <c r="HX219" s="2"/>
      <c r="HY219" s="2"/>
      <c r="HZ219" s="2"/>
      <c r="IA219" s="2"/>
      <c r="IB219" s="2"/>
      <c r="IC219" s="2"/>
      <c r="ID219" s="2"/>
      <c r="IE219" s="2"/>
      <c r="IF219" s="2"/>
      <c r="IG219" s="2"/>
      <c r="IH219" s="2"/>
      <c r="II219" s="2"/>
      <c r="IJ219" s="2"/>
      <c r="IK219" s="2"/>
      <c r="IL219" s="2"/>
      <c r="IM219" s="2"/>
      <c r="IN219" s="2"/>
    </row>
    <row r="220" spans="1:248" s="3" customFormat="1" ht="17" customHeight="1" outlineLevel="2">
      <c r="A220" s="132" t="s">
        <v>449</v>
      </c>
      <c r="B220" s="132" t="s">
        <v>194</v>
      </c>
      <c r="C220" s="97" t="str">
        <f>'WBS Dictionary Detailed'!C212</f>
        <v>Specialized abor for analysis of PD test operation and checkout</v>
      </c>
      <c r="D220" s="116" t="s">
        <v>583</v>
      </c>
      <c r="E220" s="185"/>
      <c r="F220" s="6" t="s">
        <v>1025</v>
      </c>
      <c r="G220" s="192" t="s">
        <v>1034</v>
      </c>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c r="HV220" s="2"/>
      <c r="HW220" s="2"/>
      <c r="HX220" s="2"/>
      <c r="HY220" s="2"/>
      <c r="HZ220" s="2"/>
      <c r="IA220" s="2"/>
      <c r="IB220" s="2"/>
      <c r="IC220" s="2"/>
      <c r="ID220" s="2"/>
      <c r="IE220" s="2"/>
      <c r="IF220" s="2"/>
      <c r="IG220" s="2"/>
      <c r="IH220" s="2"/>
      <c r="II220" s="2"/>
      <c r="IJ220" s="2"/>
      <c r="IK220" s="2"/>
      <c r="IL220" s="2"/>
      <c r="IM220" s="2"/>
      <c r="IN220" s="2"/>
    </row>
    <row r="221" spans="1:248" ht="30" outlineLevel="1">
      <c r="A221" s="105" t="s">
        <v>450</v>
      </c>
      <c r="B221" s="105" t="s">
        <v>196</v>
      </c>
      <c r="C221" s="97" t="str">
        <f>'WBS Dictionary Detailed'!C213</f>
        <v>Specialized labor for final inclusion of PD location mapping and QC data in DUNE database</v>
      </c>
      <c r="D221" s="97" t="s">
        <v>543</v>
      </c>
      <c r="E221" s="185"/>
      <c r="F221" s="6" t="s">
        <v>1025</v>
      </c>
      <c r="G221" s="192" t="s">
        <v>1034</v>
      </c>
    </row>
    <row r="222" spans="1:248">
      <c r="A222" s="143"/>
      <c r="B222" s="144"/>
      <c r="C222" s="144"/>
      <c r="D222" s="144"/>
      <c r="E222" s="144"/>
      <c r="F222" s="145"/>
      <c r="G222" s="144"/>
    </row>
    <row r="223" spans="1:248">
      <c r="A223" s="143"/>
      <c r="B223" s="144"/>
      <c r="C223" s="144"/>
      <c r="D223" s="144"/>
      <c r="E223" s="144"/>
      <c r="F223" s="145"/>
      <c r="G223" s="144"/>
    </row>
    <row r="224" spans="1:248" s="1" customFormat="1">
      <c r="A224" s="90"/>
      <c r="B224" s="145"/>
      <c r="C224" s="145"/>
      <c r="D224" s="145"/>
      <c r="E224" s="145"/>
      <c r="F224" s="145"/>
      <c r="G224" s="145"/>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43" sqref="P43"/>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13"/>
  <sheetViews>
    <sheetView workbookViewId="0">
      <selection activeCell="C16" sqref="C16"/>
    </sheetView>
  </sheetViews>
  <sheetFormatPr baseColWidth="10" defaultRowHeight="15" x14ac:dyDescent="0"/>
  <sheetData>
    <row r="5" spans="1:11">
      <c r="A5" s="32" t="s">
        <v>442</v>
      </c>
      <c r="B5" s="32" t="s">
        <v>693</v>
      </c>
      <c r="C5" s="32"/>
      <c r="D5" s="60"/>
      <c r="E5" s="62"/>
      <c r="F5" s="62"/>
      <c r="G5" s="62"/>
      <c r="H5" s="61"/>
      <c r="I5" s="61"/>
      <c r="J5" s="61"/>
      <c r="K5" s="61"/>
    </row>
    <row r="6" spans="1:11">
      <c r="A6" s="32" t="s">
        <v>443</v>
      </c>
      <c r="B6" s="32" t="s">
        <v>788</v>
      </c>
      <c r="C6" s="32"/>
      <c r="D6" s="60"/>
      <c r="E6" s="62"/>
      <c r="F6" s="62"/>
      <c r="G6" s="62"/>
      <c r="H6" s="61"/>
      <c r="I6" s="61"/>
      <c r="J6" s="61"/>
      <c r="K6" s="61"/>
    </row>
    <row r="7" spans="1:11">
      <c r="A7" s="32" t="s">
        <v>444</v>
      </c>
      <c r="B7" s="31" t="s">
        <v>789</v>
      </c>
      <c r="D7" s="59"/>
      <c r="E7" s="61"/>
      <c r="F7" s="61"/>
      <c r="G7" s="61"/>
      <c r="H7" s="61"/>
      <c r="I7" s="61"/>
      <c r="J7" s="61"/>
      <c r="K7" s="61"/>
    </row>
    <row r="11" spans="1:11">
      <c r="A11" s="32" t="s">
        <v>435</v>
      </c>
      <c r="B11" s="32" t="s">
        <v>784</v>
      </c>
      <c r="C11" s="32"/>
      <c r="D11" s="60"/>
      <c r="E11" s="62"/>
      <c r="F11" s="62"/>
      <c r="G11" s="62"/>
      <c r="H11" s="61"/>
      <c r="I11" s="61"/>
      <c r="J11" s="61"/>
      <c r="K11" s="61"/>
    </row>
    <row r="12" spans="1:11">
      <c r="A12" s="32" t="s">
        <v>436</v>
      </c>
      <c r="B12" s="32" t="s">
        <v>693</v>
      </c>
      <c r="C12" s="32"/>
      <c r="D12" s="60"/>
      <c r="E12" s="62"/>
      <c r="F12" s="62"/>
      <c r="G12" s="62"/>
      <c r="H12" s="61"/>
      <c r="I12" s="61"/>
      <c r="J12" s="61"/>
      <c r="K12" s="61"/>
    </row>
    <row r="13" spans="1:11">
      <c r="A13" s="32" t="s">
        <v>437</v>
      </c>
      <c r="B13" s="32" t="s">
        <v>787</v>
      </c>
      <c r="C13" s="32"/>
      <c r="D13" s="60"/>
      <c r="E13" s="62"/>
      <c r="F13" s="62"/>
      <c r="G13" s="62"/>
      <c r="H13" s="61"/>
      <c r="I13" s="61"/>
      <c r="J13" s="61"/>
      <c r="K13" s="61"/>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4"/>
  <sheetViews>
    <sheetView zoomScale="125" zoomScaleNormal="125" zoomScalePageLayoutView="125" workbookViewId="0">
      <pane ySplit="1400" activePane="bottomLeft"/>
      <selection activeCell="D6" sqref="D6"/>
      <selection pane="bottomLeft" activeCell="B20" sqref="B20"/>
    </sheetView>
  </sheetViews>
  <sheetFormatPr baseColWidth="10" defaultRowHeight="15" x14ac:dyDescent="0"/>
  <cols>
    <col min="1" max="1" width="27.1640625" customWidth="1"/>
    <col min="2" max="2" width="51" customWidth="1"/>
    <col min="3" max="3" width="59.33203125" style="55" customWidth="1"/>
    <col min="4" max="4" width="120.6640625" customWidth="1"/>
  </cols>
  <sheetData>
    <row r="1" spans="1:4" ht="16" thickBot="1"/>
    <row r="2" spans="1:4" ht="26" thickBot="1">
      <c r="A2" s="152" t="s">
        <v>254</v>
      </c>
      <c r="B2" s="153" t="s">
        <v>255</v>
      </c>
      <c r="C2" s="153" t="s">
        <v>692</v>
      </c>
      <c r="D2" s="153" t="s">
        <v>826</v>
      </c>
    </row>
    <row r="3" spans="1:4" ht="25">
      <c r="A3" s="94"/>
      <c r="B3" s="95"/>
      <c r="C3" s="95"/>
      <c r="D3" s="95"/>
    </row>
    <row r="4" spans="1:4">
      <c r="A4" s="96"/>
      <c r="B4" s="97" t="s">
        <v>256</v>
      </c>
      <c r="C4" s="97"/>
      <c r="D4" s="97"/>
    </row>
    <row r="5" spans="1:4">
      <c r="A5" s="98">
        <v>2</v>
      </c>
      <c r="B5" s="99" t="s">
        <v>2</v>
      </c>
      <c r="C5" s="99"/>
      <c r="D5" s="99"/>
    </row>
    <row r="6" spans="1:4">
      <c r="A6" s="100">
        <v>2.4</v>
      </c>
      <c r="B6" s="101" t="s">
        <v>3</v>
      </c>
      <c r="C6" s="99"/>
      <c r="D6" s="99"/>
    </row>
    <row r="7" spans="1:4">
      <c r="A7" s="102" t="s">
        <v>257</v>
      </c>
      <c r="B7" s="103" t="s">
        <v>4</v>
      </c>
      <c r="C7" s="99"/>
      <c r="D7" s="99"/>
    </row>
    <row r="8" spans="1:4">
      <c r="A8" s="104" t="s">
        <v>258</v>
      </c>
      <c r="B8" s="105" t="s">
        <v>5</v>
      </c>
      <c r="C8" s="97" t="s">
        <v>830</v>
      </c>
      <c r="D8" s="97" t="s">
        <v>461</v>
      </c>
    </row>
    <row r="9" spans="1:4">
      <c r="A9" s="106" t="s">
        <v>259</v>
      </c>
      <c r="B9" s="107" t="s">
        <v>814</v>
      </c>
      <c r="C9" s="97" t="s">
        <v>831</v>
      </c>
      <c r="D9" s="97" t="s">
        <v>812</v>
      </c>
    </row>
    <row r="10" spans="1:4">
      <c r="A10" s="106" t="s">
        <v>260</v>
      </c>
      <c r="B10" s="107" t="s">
        <v>813</v>
      </c>
      <c r="C10" s="97" t="s">
        <v>827</v>
      </c>
      <c r="D10" s="97" t="s">
        <v>460</v>
      </c>
    </row>
    <row r="11" spans="1:4" ht="30">
      <c r="A11" s="106" t="s">
        <v>261</v>
      </c>
      <c r="B11" s="107" t="s">
        <v>6</v>
      </c>
      <c r="C11" s="97" t="s">
        <v>6</v>
      </c>
      <c r="D11" s="97" t="s">
        <v>463</v>
      </c>
    </row>
    <row r="12" spans="1:4">
      <c r="A12" s="106" t="s">
        <v>262</v>
      </c>
      <c r="B12" s="107" t="s">
        <v>7</v>
      </c>
      <c r="C12" s="97" t="s">
        <v>834</v>
      </c>
      <c r="D12" s="97" t="s">
        <v>828</v>
      </c>
    </row>
    <row r="13" spans="1:4">
      <c r="A13" s="106" t="s">
        <v>263</v>
      </c>
      <c r="B13" s="107" t="s">
        <v>8</v>
      </c>
      <c r="C13" s="97" t="s">
        <v>833</v>
      </c>
      <c r="D13" s="97" t="s">
        <v>584</v>
      </c>
    </row>
    <row r="14" spans="1:4">
      <c r="A14" s="106" t="s">
        <v>264</v>
      </c>
      <c r="B14" s="107" t="s">
        <v>9</v>
      </c>
      <c r="C14" s="97" t="s">
        <v>829</v>
      </c>
      <c r="D14" s="97" t="s">
        <v>585</v>
      </c>
    </row>
    <row r="15" spans="1:4">
      <c r="A15" s="106" t="s">
        <v>265</v>
      </c>
      <c r="B15" s="107" t="s">
        <v>10</v>
      </c>
      <c r="C15" s="97" t="s">
        <v>832</v>
      </c>
      <c r="D15" s="97" t="s">
        <v>457</v>
      </c>
    </row>
    <row r="16" spans="1:4">
      <c r="A16" s="104" t="s">
        <v>266</v>
      </c>
      <c r="B16" s="105" t="s">
        <v>473</v>
      </c>
      <c r="C16" s="97" t="s">
        <v>835</v>
      </c>
      <c r="D16" s="97" t="s">
        <v>478</v>
      </c>
    </row>
    <row r="17" spans="1:4" ht="30">
      <c r="A17" s="106" t="s">
        <v>267</v>
      </c>
      <c r="B17" s="107" t="s">
        <v>474</v>
      </c>
      <c r="C17" s="97" t="s">
        <v>836</v>
      </c>
      <c r="D17" s="97" t="s">
        <v>479</v>
      </c>
    </row>
    <row r="18" spans="1:4" ht="30">
      <c r="A18" s="106" t="s">
        <v>268</v>
      </c>
      <c r="B18" s="107" t="s">
        <v>462</v>
      </c>
      <c r="C18" s="97" t="s">
        <v>837</v>
      </c>
      <c r="D18" s="97" t="s">
        <v>465</v>
      </c>
    </row>
    <row r="19" spans="1:4">
      <c r="A19" s="106" t="s">
        <v>269</v>
      </c>
      <c r="B19" s="107" t="s">
        <v>586</v>
      </c>
      <c r="C19" s="97" t="s">
        <v>838</v>
      </c>
      <c r="D19" s="97" t="s">
        <v>467</v>
      </c>
    </row>
    <row r="20" spans="1:4">
      <c r="A20" s="106" t="s">
        <v>270</v>
      </c>
      <c r="B20" s="107" t="s">
        <v>475</v>
      </c>
      <c r="C20" s="97" t="s">
        <v>842</v>
      </c>
      <c r="D20" s="97" t="s">
        <v>469</v>
      </c>
    </row>
    <row r="21" spans="1:4">
      <c r="A21" s="106" t="s">
        <v>271</v>
      </c>
      <c r="B21" s="107" t="s">
        <v>476</v>
      </c>
      <c r="C21" s="97" t="s">
        <v>839</v>
      </c>
      <c r="D21" s="97" t="s">
        <v>471</v>
      </c>
    </row>
    <row r="22" spans="1:4" ht="30">
      <c r="A22" s="104" t="s">
        <v>272</v>
      </c>
      <c r="B22" s="105" t="s">
        <v>11</v>
      </c>
      <c r="C22" s="97" t="s">
        <v>840</v>
      </c>
      <c r="D22" s="97" t="s">
        <v>477</v>
      </c>
    </row>
    <row r="23" spans="1:4" ht="30">
      <c r="A23" s="106" t="s">
        <v>273</v>
      </c>
      <c r="B23" s="107" t="s">
        <v>12</v>
      </c>
      <c r="C23" s="97" t="s">
        <v>841</v>
      </c>
      <c r="D23" s="97" t="s">
        <v>485</v>
      </c>
    </row>
    <row r="24" spans="1:4">
      <c r="A24" s="106" t="s">
        <v>274</v>
      </c>
      <c r="B24" s="107" t="s">
        <v>13</v>
      </c>
      <c r="C24" s="97" t="s">
        <v>838</v>
      </c>
      <c r="D24" s="97" t="s">
        <v>480</v>
      </c>
    </row>
    <row r="25" spans="1:4">
      <c r="A25" s="106" t="s">
        <v>275</v>
      </c>
      <c r="B25" s="107" t="s">
        <v>14</v>
      </c>
      <c r="C25" s="97" t="s">
        <v>844</v>
      </c>
      <c r="D25" s="97" t="s">
        <v>587</v>
      </c>
    </row>
    <row r="26" spans="1:4">
      <c r="A26" s="106" t="s">
        <v>276</v>
      </c>
      <c r="B26" s="107" t="s">
        <v>15</v>
      </c>
      <c r="C26" s="97" t="s">
        <v>843</v>
      </c>
      <c r="D26" s="97" t="s">
        <v>481</v>
      </c>
    </row>
    <row r="27" spans="1:4">
      <c r="A27" s="106" t="s">
        <v>277</v>
      </c>
      <c r="B27" s="107" t="s">
        <v>16</v>
      </c>
      <c r="C27" s="97" t="s">
        <v>845</v>
      </c>
      <c r="D27" s="97" t="s">
        <v>482</v>
      </c>
    </row>
    <row r="28" spans="1:4" ht="30">
      <c r="A28" s="106" t="s">
        <v>278</v>
      </c>
      <c r="B28" s="107" t="s">
        <v>17</v>
      </c>
      <c r="C28" s="97" t="s">
        <v>17</v>
      </c>
      <c r="D28" s="97" t="s">
        <v>484</v>
      </c>
    </row>
    <row r="29" spans="1:4">
      <c r="A29" s="106" t="s">
        <v>279</v>
      </c>
      <c r="B29" s="107" t="s">
        <v>18</v>
      </c>
      <c r="C29" s="97" t="s">
        <v>838</v>
      </c>
      <c r="D29" s="97" t="s">
        <v>486</v>
      </c>
    </row>
    <row r="30" spans="1:4">
      <c r="A30" s="106" t="s">
        <v>280</v>
      </c>
      <c r="B30" s="107" t="s">
        <v>19</v>
      </c>
      <c r="C30" s="97" t="s">
        <v>846</v>
      </c>
      <c r="D30" s="97" t="s">
        <v>491</v>
      </c>
    </row>
    <row r="31" spans="1:4">
      <c r="A31" s="106" t="s">
        <v>281</v>
      </c>
      <c r="B31" s="107" t="s">
        <v>20</v>
      </c>
      <c r="C31" s="97" t="s">
        <v>847</v>
      </c>
      <c r="D31" s="97" t="s">
        <v>494</v>
      </c>
    </row>
    <row r="32" spans="1:4">
      <c r="A32" s="106" t="s">
        <v>282</v>
      </c>
      <c r="B32" s="107" t="s">
        <v>21</v>
      </c>
      <c r="C32" s="97" t="s">
        <v>848</v>
      </c>
      <c r="D32" s="97" t="s">
        <v>497</v>
      </c>
    </row>
    <row r="33" spans="1:4" ht="60">
      <c r="A33" s="104" t="s">
        <v>283</v>
      </c>
      <c r="B33" s="105" t="s">
        <v>22</v>
      </c>
      <c r="C33" s="97" t="s">
        <v>849</v>
      </c>
      <c r="D33" s="97" t="s">
        <v>588</v>
      </c>
    </row>
    <row r="34" spans="1:4">
      <c r="A34" s="106" t="s">
        <v>284</v>
      </c>
      <c r="B34" s="107" t="s">
        <v>499</v>
      </c>
      <c r="C34" s="97" t="s">
        <v>850</v>
      </c>
      <c r="D34" s="97" t="s">
        <v>500</v>
      </c>
    </row>
    <row r="35" spans="1:4">
      <c r="A35" s="106" t="s">
        <v>285</v>
      </c>
      <c r="B35" s="107" t="s">
        <v>242</v>
      </c>
      <c r="C35" s="97" t="s">
        <v>851</v>
      </c>
      <c r="D35" s="97" t="s">
        <v>504</v>
      </c>
    </row>
    <row r="36" spans="1:4">
      <c r="A36" s="106" t="s">
        <v>286</v>
      </c>
      <c r="B36" s="107" t="s">
        <v>243</v>
      </c>
      <c r="C36" s="97" t="s">
        <v>852</v>
      </c>
      <c r="D36" s="97" t="s">
        <v>503</v>
      </c>
    </row>
    <row r="37" spans="1:4">
      <c r="A37" s="106" t="s">
        <v>287</v>
      </c>
      <c r="B37" s="107" t="s">
        <v>245</v>
      </c>
      <c r="C37" s="97" t="s">
        <v>853</v>
      </c>
      <c r="D37" s="97" t="s">
        <v>508</v>
      </c>
    </row>
    <row r="38" spans="1:4">
      <c r="A38" s="106" t="s">
        <v>288</v>
      </c>
      <c r="B38" s="107" t="s">
        <v>244</v>
      </c>
      <c r="C38" s="97" t="s">
        <v>854</v>
      </c>
      <c r="D38" s="97" t="s">
        <v>507</v>
      </c>
    </row>
    <row r="39" spans="1:4">
      <c r="A39" s="106" t="s">
        <v>289</v>
      </c>
      <c r="B39" s="107" t="s">
        <v>246</v>
      </c>
      <c r="C39" s="97" t="s">
        <v>855</v>
      </c>
      <c r="D39" s="97" t="s">
        <v>509</v>
      </c>
    </row>
    <row r="40" spans="1:4">
      <c r="A40" s="106" t="s">
        <v>290</v>
      </c>
      <c r="B40" s="107" t="s">
        <v>247</v>
      </c>
      <c r="C40" s="97" t="s">
        <v>856</v>
      </c>
      <c r="D40" s="97" t="s">
        <v>511</v>
      </c>
    </row>
    <row r="41" spans="1:4">
      <c r="A41" s="104" t="s">
        <v>291</v>
      </c>
      <c r="B41" s="105" t="s">
        <v>23</v>
      </c>
      <c r="C41" s="97" t="s">
        <v>857</v>
      </c>
      <c r="D41" s="97" t="s">
        <v>514</v>
      </c>
    </row>
    <row r="42" spans="1:4">
      <c r="A42" s="106" t="s">
        <v>292</v>
      </c>
      <c r="B42" s="107" t="s">
        <v>24</v>
      </c>
      <c r="C42" s="97" t="s">
        <v>858</v>
      </c>
      <c r="D42" s="97" t="s">
        <v>516</v>
      </c>
    </row>
    <row r="43" spans="1:4">
      <c r="A43" s="106" t="s">
        <v>293</v>
      </c>
      <c r="B43" s="107" t="s">
        <v>25</v>
      </c>
      <c r="C43" s="97" t="s">
        <v>859</v>
      </c>
      <c r="D43" s="97" t="s">
        <v>515</v>
      </c>
    </row>
    <row r="44" spans="1:4">
      <c r="A44" s="106" t="s">
        <v>294</v>
      </c>
      <c r="B44" s="107" t="s">
        <v>197</v>
      </c>
      <c r="C44" s="97" t="s">
        <v>860</v>
      </c>
      <c r="D44" s="97" t="s">
        <v>519</v>
      </c>
    </row>
    <row r="45" spans="1:4">
      <c r="A45" s="106" t="s">
        <v>295</v>
      </c>
      <c r="B45" s="107" t="s">
        <v>26</v>
      </c>
      <c r="C45" s="97" t="s">
        <v>861</v>
      </c>
      <c r="D45" s="97" t="s">
        <v>521</v>
      </c>
    </row>
    <row r="46" spans="1:4">
      <c r="A46" s="106" t="s">
        <v>296</v>
      </c>
      <c r="B46" s="107" t="s">
        <v>589</v>
      </c>
      <c r="C46" s="97" t="s">
        <v>862</v>
      </c>
      <c r="D46" s="97" t="s">
        <v>522</v>
      </c>
    </row>
    <row r="47" spans="1:4" ht="30">
      <c r="A47" s="106" t="s">
        <v>296</v>
      </c>
      <c r="B47" s="107" t="s">
        <v>27</v>
      </c>
      <c r="C47" s="97" t="s">
        <v>863</v>
      </c>
      <c r="D47" s="97" t="s">
        <v>525</v>
      </c>
    </row>
    <row r="48" spans="1:4">
      <c r="A48" s="106" t="s">
        <v>297</v>
      </c>
      <c r="B48" s="107" t="s">
        <v>590</v>
      </c>
      <c r="C48" s="97" t="s">
        <v>864</v>
      </c>
      <c r="D48" s="97" t="s">
        <v>591</v>
      </c>
    </row>
    <row r="49" spans="1:4">
      <c r="A49" s="102" t="s">
        <v>451</v>
      </c>
      <c r="B49" s="103" t="s">
        <v>28</v>
      </c>
      <c r="C49" s="99"/>
      <c r="D49" s="99"/>
    </row>
    <row r="50" spans="1:4">
      <c r="A50" s="104" t="s">
        <v>298</v>
      </c>
      <c r="B50" s="105" t="s">
        <v>29</v>
      </c>
      <c r="C50" s="97" t="s">
        <v>865</v>
      </c>
      <c r="D50" s="97"/>
    </row>
    <row r="51" spans="1:4">
      <c r="A51" s="106" t="s">
        <v>299</v>
      </c>
      <c r="B51" s="107" t="s">
        <v>30</v>
      </c>
      <c r="C51" s="97" t="s">
        <v>866</v>
      </c>
      <c r="D51" s="97" t="s">
        <v>248</v>
      </c>
    </row>
    <row r="52" spans="1:4">
      <c r="A52" s="104" t="s">
        <v>300</v>
      </c>
      <c r="B52" s="105" t="s">
        <v>31</v>
      </c>
      <c r="C52" s="97" t="s">
        <v>865</v>
      </c>
      <c r="D52" s="97"/>
    </row>
    <row r="53" spans="1:4" ht="30">
      <c r="A53" s="106" t="s">
        <v>301</v>
      </c>
      <c r="B53" s="107" t="s">
        <v>249</v>
      </c>
      <c r="C53" s="97" t="s">
        <v>867</v>
      </c>
      <c r="D53" s="97" t="s">
        <v>250</v>
      </c>
    </row>
    <row r="54" spans="1:4" ht="30">
      <c r="A54" s="104" t="s">
        <v>302</v>
      </c>
      <c r="B54" s="105" t="s">
        <v>32</v>
      </c>
      <c r="C54" s="97" t="s">
        <v>868</v>
      </c>
      <c r="D54" s="97"/>
    </row>
    <row r="55" spans="1:4">
      <c r="A55" s="106" t="s">
        <v>303</v>
      </c>
      <c r="B55" s="107" t="s">
        <v>33</v>
      </c>
      <c r="C55" s="97" t="s">
        <v>869</v>
      </c>
      <c r="D55" s="97" t="s">
        <v>34</v>
      </c>
    </row>
    <row r="56" spans="1:4">
      <c r="A56" s="106" t="s">
        <v>304</v>
      </c>
      <c r="B56" s="107" t="s">
        <v>35</v>
      </c>
      <c r="C56" s="97" t="s">
        <v>870</v>
      </c>
      <c r="D56" s="97" t="s">
        <v>36</v>
      </c>
    </row>
    <row r="57" spans="1:4">
      <c r="A57" s="104" t="s">
        <v>305</v>
      </c>
      <c r="B57" s="105" t="s">
        <v>37</v>
      </c>
      <c r="C57" s="97" t="s">
        <v>871</v>
      </c>
      <c r="D57" s="97"/>
    </row>
    <row r="58" spans="1:4" ht="30">
      <c r="A58" s="106" t="s">
        <v>306</v>
      </c>
      <c r="B58" s="107" t="s">
        <v>253</v>
      </c>
      <c r="C58" s="97" t="s">
        <v>872</v>
      </c>
      <c r="D58" s="97" t="s">
        <v>252</v>
      </c>
    </row>
    <row r="59" spans="1:4">
      <c r="A59" s="108" t="s">
        <v>593</v>
      </c>
      <c r="B59" s="109" t="s">
        <v>595</v>
      </c>
      <c r="C59" s="176" t="s">
        <v>873</v>
      </c>
      <c r="D59" s="110" t="s">
        <v>594</v>
      </c>
    </row>
    <row r="60" spans="1:4">
      <c r="A60" s="104" t="s">
        <v>307</v>
      </c>
      <c r="B60" s="105" t="s">
        <v>38</v>
      </c>
      <c r="C60" s="97" t="s">
        <v>874</v>
      </c>
      <c r="D60" s="97"/>
    </row>
    <row r="61" spans="1:4">
      <c r="A61" s="106" t="s">
        <v>308</v>
      </c>
      <c r="B61" s="107" t="s">
        <v>39</v>
      </c>
      <c r="C61" s="97" t="s">
        <v>875</v>
      </c>
      <c r="D61" s="97" t="s">
        <v>40</v>
      </c>
    </row>
    <row r="62" spans="1:4">
      <c r="A62" s="112" t="s">
        <v>309</v>
      </c>
      <c r="B62" s="113" t="s">
        <v>41</v>
      </c>
      <c r="C62" s="97" t="s">
        <v>41</v>
      </c>
      <c r="D62" s="97" t="s">
        <v>42</v>
      </c>
    </row>
    <row r="63" spans="1:4">
      <c r="A63" s="112" t="s">
        <v>310</v>
      </c>
      <c r="B63" s="113" t="s">
        <v>43</v>
      </c>
      <c r="C63" s="97" t="s">
        <v>43</v>
      </c>
      <c r="D63" s="97" t="s">
        <v>596</v>
      </c>
    </row>
    <row r="64" spans="1:4" ht="30">
      <c r="A64" s="112" t="s">
        <v>311</v>
      </c>
      <c r="B64" s="113" t="s">
        <v>44</v>
      </c>
      <c r="C64" s="97" t="s">
        <v>876</v>
      </c>
      <c r="D64" s="97" t="s">
        <v>251</v>
      </c>
    </row>
    <row r="65" spans="1:4">
      <c r="A65" s="106" t="s">
        <v>312</v>
      </c>
      <c r="B65" s="107" t="s">
        <v>45</v>
      </c>
      <c r="C65" s="97" t="s">
        <v>877</v>
      </c>
      <c r="D65" s="97"/>
    </row>
    <row r="66" spans="1:4">
      <c r="A66" s="112" t="s">
        <v>313</v>
      </c>
      <c r="B66" s="113" t="s">
        <v>46</v>
      </c>
      <c r="C66" s="97" t="s">
        <v>878</v>
      </c>
      <c r="D66" s="97" t="s">
        <v>47</v>
      </c>
    </row>
    <row r="67" spans="1:4">
      <c r="A67" s="112" t="s">
        <v>314</v>
      </c>
      <c r="B67" s="113" t="s">
        <v>48</v>
      </c>
      <c r="C67" s="97" t="s">
        <v>879</v>
      </c>
      <c r="D67" s="97" t="s">
        <v>49</v>
      </c>
    </row>
    <row r="68" spans="1:4">
      <c r="A68" s="112" t="s">
        <v>315</v>
      </c>
      <c r="B68" s="113" t="s">
        <v>597</v>
      </c>
      <c r="C68" s="97" t="s">
        <v>880</v>
      </c>
      <c r="D68" s="97" t="s">
        <v>50</v>
      </c>
    </row>
    <row r="69" spans="1:4">
      <c r="A69" s="106" t="s">
        <v>316</v>
      </c>
      <c r="B69" s="107" t="s">
        <v>51</v>
      </c>
      <c r="C69" s="97" t="s">
        <v>881</v>
      </c>
      <c r="D69" s="97" t="s">
        <v>52</v>
      </c>
    </row>
    <row r="70" spans="1:4">
      <c r="A70" s="112" t="s">
        <v>317</v>
      </c>
      <c r="B70" s="113" t="s">
        <v>53</v>
      </c>
      <c r="C70" s="97" t="s">
        <v>882</v>
      </c>
      <c r="D70" s="97" t="s">
        <v>54</v>
      </c>
    </row>
    <row r="71" spans="1:4">
      <c r="A71" s="112" t="s">
        <v>318</v>
      </c>
      <c r="B71" s="113" t="s">
        <v>55</v>
      </c>
      <c r="C71" s="97" t="s">
        <v>883</v>
      </c>
      <c r="D71" s="97" t="s">
        <v>56</v>
      </c>
    </row>
    <row r="72" spans="1:4">
      <c r="A72" s="112" t="s">
        <v>319</v>
      </c>
      <c r="B72" s="113" t="s">
        <v>57</v>
      </c>
      <c r="C72" s="97" t="s">
        <v>884</v>
      </c>
      <c r="D72" s="97" t="s">
        <v>58</v>
      </c>
    </row>
    <row r="73" spans="1:4">
      <c r="A73" s="112" t="s">
        <v>320</v>
      </c>
      <c r="B73" s="113" t="s">
        <v>59</v>
      </c>
      <c r="C73" s="97" t="s">
        <v>885</v>
      </c>
      <c r="D73" s="97" t="s">
        <v>60</v>
      </c>
    </row>
    <row r="74" spans="1:4">
      <c r="A74" s="106" t="s">
        <v>321</v>
      </c>
      <c r="B74" s="107" t="s">
        <v>61</v>
      </c>
      <c r="C74" s="97" t="s">
        <v>886</v>
      </c>
      <c r="D74" s="97"/>
    </row>
    <row r="75" spans="1:4">
      <c r="A75" s="112" t="s">
        <v>322</v>
      </c>
      <c r="B75" s="113" t="s">
        <v>62</v>
      </c>
      <c r="C75" s="97" t="s">
        <v>887</v>
      </c>
      <c r="D75" s="97" t="s">
        <v>63</v>
      </c>
    </row>
    <row r="76" spans="1:4" ht="30">
      <c r="A76" s="112" t="s">
        <v>323</v>
      </c>
      <c r="B76" s="113" t="s">
        <v>64</v>
      </c>
      <c r="C76" s="97" t="s">
        <v>888</v>
      </c>
      <c r="D76" s="97" t="s">
        <v>65</v>
      </c>
    </row>
    <row r="77" spans="1:4">
      <c r="A77" s="102" t="s">
        <v>324</v>
      </c>
      <c r="B77" s="103" t="s">
        <v>66</v>
      </c>
      <c r="C77" s="99"/>
      <c r="D77" s="99"/>
    </row>
    <row r="78" spans="1:4">
      <c r="A78" s="114" t="s">
        <v>325</v>
      </c>
      <c r="B78" s="115" t="s">
        <v>67</v>
      </c>
      <c r="C78" s="116" t="s">
        <v>906</v>
      </c>
      <c r="D78" s="99"/>
    </row>
    <row r="79" spans="1:4" ht="30">
      <c r="A79" s="117" t="s">
        <v>326</v>
      </c>
      <c r="B79" s="125" t="s">
        <v>893</v>
      </c>
      <c r="C79" s="180" t="s">
        <v>894</v>
      </c>
      <c r="D79" s="116" t="s">
        <v>892</v>
      </c>
    </row>
    <row r="80" spans="1:4">
      <c r="A80" s="119" t="s">
        <v>327</v>
      </c>
      <c r="B80" s="122" t="s">
        <v>895</v>
      </c>
      <c r="C80" s="180" t="s">
        <v>900</v>
      </c>
      <c r="D80" s="116" t="s">
        <v>68</v>
      </c>
    </row>
    <row r="81" spans="1:4">
      <c r="A81" s="119" t="s">
        <v>328</v>
      </c>
      <c r="B81" s="122" t="s">
        <v>897</v>
      </c>
      <c r="C81" s="180" t="s">
        <v>896</v>
      </c>
      <c r="D81" s="116" t="s">
        <v>71</v>
      </c>
    </row>
    <row r="82" spans="1:4">
      <c r="A82" s="119" t="s">
        <v>889</v>
      </c>
      <c r="B82" s="122" t="s">
        <v>677</v>
      </c>
      <c r="C82" s="180" t="s">
        <v>898</v>
      </c>
      <c r="D82" s="116" t="s">
        <v>73</v>
      </c>
    </row>
    <row r="83" spans="1:4">
      <c r="A83" s="119" t="s">
        <v>890</v>
      </c>
      <c r="B83" s="122" t="s">
        <v>899</v>
      </c>
      <c r="C83" s="180" t="s">
        <v>901</v>
      </c>
      <c r="D83" s="116" t="s">
        <v>679</v>
      </c>
    </row>
    <row r="84" spans="1:4">
      <c r="A84" s="117" t="s">
        <v>329</v>
      </c>
      <c r="B84" s="125" t="s">
        <v>76</v>
      </c>
      <c r="C84" s="180" t="s">
        <v>902</v>
      </c>
      <c r="D84" s="116"/>
    </row>
    <row r="85" spans="1:4">
      <c r="A85" s="119" t="s">
        <v>330</v>
      </c>
      <c r="B85" s="53" t="s">
        <v>527</v>
      </c>
      <c r="C85" s="180" t="s">
        <v>903</v>
      </c>
      <c r="D85" s="116" t="s">
        <v>680</v>
      </c>
    </row>
    <row r="86" spans="1:4">
      <c r="A86" s="119" t="s">
        <v>331</v>
      </c>
      <c r="B86" s="53" t="s">
        <v>904</v>
      </c>
      <c r="C86" s="180" t="s">
        <v>905</v>
      </c>
      <c r="D86" s="180" t="s">
        <v>905</v>
      </c>
    </row>
    <row r="87" spans="1:4" ht="30">
      <c r="A87" s="119" t="s">
        <v>332</v>
      </c>
      <c r="B87" s="53" t="s">
        <v>80</v>
      </c>
      <c r="C87" s="180" t="s">
        <v>907</v>
      </c>
      <c r="D87" s="116" t="s">
        <v>908</v>
      </c>
    </row>
    <row r="88" spans="1:4" ht="75">
      <c r="A88" s="114" t="s">
        <v>333</v>
      </c>
      <c r="B88" s="115" t="s">
        <v>82</v>
      </c>
      <c r="C88" s="116" t="s">
        <v>909</v>
      </c>
      <c r="D88" s="116" t="s">
        <v>598</v>
      </c>
    </row>
    <row r="89" spans="1:4" ht="30">
      <c r="A89" s="117" t="s">
        <v>334</v>
      </c>
      <c r="B89" s="125" t="s">
        <v>83</v>
      </c>
      <c r="C89" s="116" t="s">
        <v>912</v>
      </c>
      <c r="D89" s="116" t="s">
        <v>84</v>
      </c>
    </row>
    <row r="90" spans="1:4">
      <c r="A90" s="117" t="s">
        <v>335</v>
      </c>
      <c r="B90" s="125" t="s">
        <v>86</v>
      </c>
      <c r="C90" s="116" t="s">
        <v>913</v>
      </c>
      <c r="D90" s="116" t="s">
        <v>528</v>
      </c>
    </row>
    <row r="91" spans="1:4">
      <c r="A91" s="117" t="s">
        <v>336</v>
      </c>
      <c r="B91" s="125" t="s">
        <v>88</v>
      </c>
      <c r="C91" s="116" t="s">
        <v>914</v>
      </c>
      <c r="D91" s="116" t="s">
        <v>89</v>
      </c>
    </row>
    <row r="92" spans="1:4">
      <c r="A92" s="117" t="s">
        <v>337</v>
      </c>
      <c r="B92" s="125" t="s">
        <v>91</v>
      </c>
      <c r="C92" s="116" t="s">
        <v>915</v>
      </c>
      <c r="D92" s="116" t="s">
        <v>92</v>
      </c>
    </row>
    <row r="93" spans="1:4">
      <c r="A93" s="117" t="s">
        <v>338</v>
      </c>
      <c r="B93" s="125" t="s">
        <v>94</v>
      </c>
      <c r="C93" s="116" t="s">
        <v>916</v>
      </c>
      <c r="D93" s="116" t="s">
        <v>95</v>
      </c>
    </row>
    <row r="94" spans="1:4">
      <c r="A94" s="117" t="s">
        <v>339</v>
      </c>
      <c r="B94" s="125" t="s">
        <v>97</v>
      </c>
      <c r="C94" s="116" t="s">
        <v>917</v>
      </c>
      <c r="D94" s="116" t="s">
        <v>98</v>
      </c>
    </row>
    <row r="95" spans="1:4" ht="60">
      <c r="A95" s="114" t="s">
        <v>340</v>
      </c>
      <c r="B95" s="115" t="s">
        <v>100</v>
      </c>
      <c r="C95" s="97" t="s">
        <v>910</v>
      </c>
      <c r="D95" s="116" t="s">
        <v>529</v>
      </c>
    </row>
    <row r="96" spans="1:4">
      <c r="A96" s="117" t="s">
        <v>341</v>
      </c>
      <c r="B96" s="125" t="s">
        <v>200</v>
      </c>
      <c r="C96" s="116" t="s">
        <v>922</v>
      </c>
      <c r="D96" s="116" t="s">
        <v>198</v>
      </c>
    </row>
    <row r="97" spans="1:4">
      <c r="A97" s="117" t="s">
        <v>342</v>
      </c>
      <c r="B97" s="125" t="s">
        <v>691</v>
      </c>
      <c r="C97" s="116" t="s">
        <v>918</v>
      </c>
      <c r="D97" s="116"/>
    </row>
    <row r="98" spans="1:4">
      <c r="A98" s="119" t="s">
        <v>343</v>
      </c>
      <c r="B98" s="122" t="s">
        <v>203</v>
      </c>
      <c r="C98" s="126" t="s">
        <v>920</v>
      </c>
      <c r="D98" s="126" t="s">
        <v>201</v>
      </c>
    </row>
    <row r="99" spans="1:4">
      <c r="A99" s="119" t="s">
        <v>344</v>
      </c>
      <c r="B99" s="53" t="s">
        <v>206</v>
      </c>
      <c r="C99" s="116" t="s">
        <v>919</v>
      </c>
      <c r="D99" s="126" t="s">
        <v>204</v>
      </c>
    </row>
    <row r="100" spans="1:4" ht="30">
      <c r="A100" s="117" t="s">
        <v>345</v>
      </c>
      <c r="B100" s="125" t="s">
        <v>207</v>
      </c>
      <c r="C100" s="116" t="s">
        <v>921</v>
      </c>
      <c r="D100" s="126"/>
    </row>
    <row r="101" spans="1:4" ht="30">
      <c r="A101" s="119" t="s">
        <v>346</v>
      </c>
      <c r="B101" s="53" t="s">
        <v>210</v>
      </c>
      <c r="C101" s="116" t="s">
        <v>923</v>
      </c>
      <c r="D101" s="116" t="s">
        <v>208</v>
      </c>
    </row>
    <row r="102" spans="1:4" ht="30">
      <c r="A102" s="117" t="s">
        <v>347</v>
      </c>
      <c r="B102" s="125" t="s">
        <v>211</v>
      </c>
      <c r="C102" s="116" t="s">
        <v>924</v>
      </c>
      <c r="D102" s="116" t="s">
        <v>212</v>
      </c>
    </row>
    <row r="103" spans="1:4">
      <c r="A103" s="117" t="s">
        <v>348</v>
      </c>
      <c r="B103" s="125" t="s">
        <v>216</v>
      </c>
      <c r="C103" s="116" t="s">
        <v>925</v>
      </c>
      <c r="D103" s="125"/>
    </row>
    <row r="104" spans="1:4">
      <c r="A104" s="119" t="s">
        <v>349</v>
      </c>
      <c r="B104" s="53" t="s">
        <v>214</v>
      </c>
      <c r="C104" s="116" t="s">
        <v>926</v>
      </c>
      <c r="D104" s="116" t="s">
        <v>215</v>
      </c>
    </row>
    <row r="105" spans="1:4">
      <c r="A105" s="119" t="s">
        <v>350</v>
      </c>
      <c r="B105" s="53" t="s">
        <v>217</v>
      </c>
      <c r="C105" s="116" t="s">
        <v>927</v>
      </c>
      <c r="D105" s="116" t="s">
        <v>531</v>
      </c>
    </row>
    <row r="106" spans="1:4">
      <c r="A106" s="119" t="s">
        <v>351</v>
      </c>
      <c r="B106" s="53" t="s">
        <v>218</v>
      </c>
      <c r="C106" s="116" t="s">
        <v>928</v>
      </c>
      <c r="D106" s="116" t="s">
        <v>533</v>
      </c>
    </row>
    <row r="107" spans="1:4" ht="30">
      <c r="A107" s="117" t="s">
        <v>352</v>
      </c>
      <c r="B107" s="125" t="s">
        <v>219</v>
      </c>
      <c r="C107" s="116" t="s">
        <v>929</v>
      </c>
      <c r="D107" s="126" t="s">
        <v>220</v>
      </c>
    </row>
    <row r="108" spans="1:4" ht="45">
      <c r="A108" s="127" t="s">
        <v>353</v>
      </c>
      <c r="B108" s="128" t="s">
        <v>101</v>
      </c>
      <c r="C108" s="97" t="s">
        <v>911</v>
      </c>
      <c r="D108" s="129" t="s">
        <v>532</v>
      </c>
    </row>
    <row r="109" spans="1:4">
      <c r="A109" s="131" t="s">
        <v>354</v>
      </c>
      <c r="B109" s="132" t="s">
        <v>102</v>
      </c>
      <c r="C109" s="130" t="s">
        <v>930</v>
      </c>
      <c r="D109" s="130" t="s">
        <v>103</v>
      </c>
    </row>
    <row r="110" spans="1:4" ht="30">
      <c r="A110" s="133" t="s">
        <v>355</v>
      </c>
      <c r="B110" s="134" t="s">
        <v>104</v>
      </c>
      <c r="C110" s="130" t="s">
        <v>104</v>
      </c>
      <c r="D110" s="130" t="s">
        <v>805</v>
      </c>
    </row>
    <row r="111" spans="1:4">
      <c r="A111" s="135" t="s">
        <v>356</v>
      </c>
      <c r="B111" s="136" t="s">
        <v>105</v>
      </c>
      <c r="C111" s="130" t="s">
        <v>105</v>
      </c>
      <c r="D111" s="130" t="s">
        <v>806</v>
      </c>
    </row>
    <row r="112" spans="1:4">
      <c r="A112" s="135" t="s">
        <v>357</v>
      </c>
      <c r="B112" s="136" t="s">
        <v>106</v>
      </c>
      <c r="C112" s="130" t="s">
        <v>106</v>
      </c>
      <c r="D112" s="130" t="s">
        <v>608</v>
      </c>
    </row>
    <row r="113" spans="1:4">
      <c r="A113" s="135" t="s">
        <v>358</v>
      </c>
      <c r="B113" s="136" t="s">
        <v>807</v>
      </c>
      <c r="C113" s="130" t="s">
        <v>807</v>
      </c>
      <c r="D113" s="130" t="s">
        <v>808</v>
      </c>
    </row>
    <row r="114" spans="1:4" ht="30">
      <c r="A114" s="131" t="s">
        <v>359</v>
      </c>
      <c r="B114" s="132" t="s">
        <v>107</v>
      </c>
      <c r="C114" s="130" t="s">
        <v>931</v>
      </c>
      <c r="D114" s="130" t="s">
        <v>108</v>
      </c>
    </row>
    <row r="115" spans="1:4" ht="30">
      <c r="A115" s="131" t="s">
        <v>360</v>
      </c>
      <c r="B115" s="132" t="s">
        <v>109</v>
      </c>
      <c r="C115" s="130" t="s">
        <v>932</v>
      </c>
      <c r="D115" s="130" t="s">
        <v>110</v>
      </c>
    </row>
    <row r="116" spans="1:4">
      <c r="A116" s="131" t="s">
        <v>361</v>
      </c>
      <c r="B116" s="132" t="s">
        <v>111</v>
      </c>
      <c r="C116" s="130" t="s">
        <v>933</v>
      </c>
      <c r="D116" s="130" t="s">
        <v>112</v>
      </c>
    </row>
    <row r="117" spans="1:4">
      <c r="A117" s="131" t="s">
        <v>362</v>
      </c>
      <c r="B117" s="132" t="s">
        <v>113</v>
      </c>
      <c r="C117" s="130" t="s">
        <v>934</v>
      </c>
      <c r="D117" s="130" t="s">
        <v>809</v>
      </c>
    </row>
    <row r="118" spans="1:4">
      <c r="A118" s="131" t="s">
        <v>363</v>
      </c>
      <c r="B118" s="132" t="s">
        <v>114</v>
      </c>
      <c r="C118" s="130" t="s">
        <v>935</v>
      </c>
      <c r="D118" s="130" t="s">
        <v>541</v>
      </c>
    </row>
    <row r="119" spans="1:4">
      <c r="A119" s="131" t="s">
        <v>364</v>
      </c>
      <c r="B119" s="132" t="s">
        <v>936</v>
      </c>
      <c r="C119" s="130" t="s">
        <v>810</v>
      </c>
      <c r="D119" s="130" t="s">
        <v>810</v>
      </c>
    </row>
    <row r="120" spans="1:4">
      <c r="A120" s="131" t="s">
        <v>365</v>
      </c>
      <c r="B120" s="132" t="s">
        <v>937</v>
      </c>
      <c r="C120" s="130" t="s">
        <v>938</v>
      </c>
      <c r="D120" s="130" t="s">
        <v>811</v>
      </c>
    </row>
    <row r="121" spans="1:4">
      <c r="A121" s="131" t="s">
        <v>366</v>
      </c>
      <c r="B121" s="132" t="s">
        <v>115</v>
      </c>
      <c r="C121" s="130" t="s">
        <v>116</v>
      </c>
      <c r="D121" s="130" t="s">
        <v>116</v>
      </c>
    </row>
    <row r="122" spans="1:4">
      <c r="A122" s="131" t="s">
        <v>367</v>
      </c>
      <c r="B122" s="132" t="s">
        <v>117</v>
      </c>
      <c r="C122" s="130" t="s">
        <v>118</v>
      </c>
      <c r="D122" s="130" t="s">
        <v>118</v>
      </c>
    </row>
    <row r="123" spans="1:4">
      <c r="A123" s="102" t="s">
        <v>368</v>
      </c>
      <c r="B123" s="103" t="s">
        <v>119</v>
      </c>
      <c r="C123" s="99"/>
      <c r="D123" s="99"/>
    </row>
    <row r="124" spans="1:4" ht="30">
      <c r="A124" s="114" t="s">
        <v>369</v>
      </c>
      <c r="B124" s="115" t="s">
        <v>120</v>
      </c>
      <c r="C124" s="116" t="s">
        <v>939</v>
      </c>
      <c r="D124" s="116" t="s">
        <v>548</v>
      </c>
    </row>
    <row r="125" spans="1:4">
      <c r="A125" s="117" t="s">
        <v>370</v>
      </c>
      <c r="B125" s="125" t="s">
        <v>664</v>
      </c>
      <c r="C125" s="116" t="s">
        <v>940</v>
      </c>
      <c r="D125" s="116"/>
    </row>
    <row r="126" spans="1:4">
      <c r="A126" s="119" t="s">
        <v>371</v>
      </c>
      <c r="B126" s="137" t="s">
        <v>674</v>
      </c>
      <c r="C126" s="138" t="s">
        <v>941</v>
      </c>
      <c r="D126" s="138" t="s">
        <v>675</v>
      </c>
    </row>
    <row r="127" spans="1:4">
      <c r="A127" s="119" t="s">
        <v>372</v>
      </c>
      <c r="B127" s="53" t="s">
        <v>942</v>
      </c>
      <c r="C127" s="116" t="s">
        <v>943</v>
      </c>
      <c r="D127" s="116" t="s">
        <v>683</v>
      </c>
    </row>
    <row r="128" spans="1:4">
      <c r="A128" s="119" t="s">
        <v>373</v>
      </c>
      <c r="B128" s="53" t="s">
        <v>667</v>
      </c>
      <c r="C128" s="116" t="s">
        <v>944</v>
      </c>
      <c r="D128" s="116" t="s">
        <v>668</v>
      </c>
    </row>
    <row r="129" spans="1:4" ht="30">
      <c r="A129" s="117" t="s">
        <v>374</v>
      </c>
      <c r="B129" s="125" t="s">
        <v>122</v>
      </c>
      <c r="C129" s="116" t="s">
        <v>945</v>
      </c>
      <c r="D129" s="116" t="s">
        <v>681</v>
      </c>
    </row>
    <row r="130" spans="1:4" ht="30">
      <c r="A130" s="114" t="s">
        <v>375</v>
      </c>
      <c r="B130" s="115" t="s">
        <v>124</v>
      </c>
      <c r="C130" s="116" t="s">
        <v>946</v>
      </c>
      <c r="D130" s="116" t="s">
        <v>606</v>
      </c>
    </row>
    <row r="131" spans="1:4">
      <c r="A131" s="117" t="s">
        <v>376</v>
      </c>
      <c r="B131" s="125" t="s">
        <v>125</v>
      </c>
      <c r="C131" s="116" t="s">
        <v>947</v>
      </c>
      <c r="D131" s="116" t="s">
        <v>650</v>
      </c>
    </row>
    <row r="132" spans="1:4">
      <c r="A132" s="119" t="s">
        <v>377</v>
      </c>
      <c r="B132" s="53" t="s">
        <v>126</v>
      </c>
      <c r="C132" s="116" t="s">
        <v>126</v>
      </c>
      <c r="D132" s="116" t="s">
        <v>127</v>
      </c>
    </row>
    <row r="133" spans="1:4">
      <c r="A133" s="119" t="s">
        <v>378</v>
      </c>
      <c r="B133" s="53" t="s">
        <v>129</v>
      </c>
      <c r="C133" s="116" t="s">
        <v>129</v>
      </c>
      <c r="D133" s="116" t="s">
        <v>130</v>
      </c>
    </row>
    <row r="134" spans="1:4">
      <c r="A134" s="117" t="s">
        <v>379</v>
      </c>
      <c r="B134" s="125" t="s">
        <v>132</v>
      </c>
      <c r="C134" s="116" t="s">
        <v>132</v>
      </c>
      <c r="D134" s="116" t="s">
        <v>133</v>
      </c>
    </row>
    <row r="135" spans="1:4" ht="30">
      <c r="A135" s="119" t="s">
        <v>380</v>
      </c>
      <c r="B135" s="53" t="s">
        <v>134</v>
      </c>
      <c r="C135" s="116" t="s">
        <v>948</v>
      </c>
      <c r="D135" s="116" t="s">
        <v>652</v>
      </c>
    </row>
    <row r="136" spans="1:4">
      <c r="A136" s="119" t="s">
        <v>381</v>
      </c>
      <c r="B136" s="53" t="s">
        <v>136</v>
      </c>
      <c r="C136" s="116" t="s">
        <v>949</v>
      </c>
      <c r="D136" s="116" t="s">
        <v>651</v>
      </c>
    </row>
    <row r="137" spans="1:4" ht="45">
      <c r="A137" s="114" t="s">
        <v>382</v>
      </c>
      <c r="B137" s="115" t="s">
        <v>138</v>
      </c>
      <c r="C137" s="116" t="s">
        <v>950</v>
      </c>
      <c r="D137" s="116" t="s">
        <v>562</v>
      </c>
    </row>
    <row r="138" spans="1:4">
      <c r="A138" s="117" t="s">
        <v>383</v>
      </c>
      <c r="B138" s="125" t="s">
        <v>221</v>
      </c>
      <c r="C138" s="116" t="s">
        <v>951</v>
      </c>
      <c r="D138" s="116" t="s">
        <v>653</v>
      </c>
    </row>
    <row r="139" spans="1:4">
      <c r="A139" s="117" t="s">
        <v>384</v>
      </c>
      <c r="B139" s="125" t="s">
        <v>654</v>
      </c>
      <c r="C139" s="116" t="s">
        <v>952</v>
      </c>
      <c r="D139" s="116" t="s">
        <v>552</v>
      </c>
    </row>
    <row r="140" spans="1:4" ht="30">
      <c r="A140" s="117" t="s">
        <v>385</v>
      </c>
      <c r="B140" s="125" t="s">
        <v>222</v>
      </c>
      <c r="C140" s="116" t="s">
        <v>953</v>
      </c>
      <c r="D140" s="116" t="s">
        <v>655</v>
      </c>
    </row>
    <row r="141" spans="1:4">
      <c r="A141" s="117" t="s">
        <v>386</v>
      </c>
      <c r="B141" s="125" t="s">
        <v>223</v>
      </c>
      <c r="C141" s="116" t="s">
        <v>954</v>
      </c>
      <c r="D141" s="116"/>
    </row>
    <row r="142" spans="1:4">
      <c r="A142" s="119" t="s">
        <v>387</v>
      </c>
      <c r="B142" s="53" t="s">
        <v>224</v>
      </c>
      <c r="C142" s="116" t="s">
        <v>955</v>
      </c>
      <c r="D142" s="116" t="s">
        <v>553</v>
      </c>
    </row>
    <row r="143" spans="1:4">
      <c r="A143" s="117" t="s">
        <v>388</v>
      </c>
      <c r="B143" s="125" t="s">
        <v>225</v>
      </c>
      <c r="C143" s="116" t="s">
        <v>956</v>
      </c>
      <c r="D143" s="116" t="s">
        <v>554</v>
      </c>
    </row>
    <row r="144" spans="1:4">
      <c r="A144" s="117" t="s">
        <v>389</v>
      </c>
      <c r="B144" s="125" t="s">
        <v>226</v>
      </c>
      <c r="C144" s="116" t="s">
        <v>957</v>
      </c>
      <c r="D144" s="116" t="s">
        <v>556</v>
      </c>
    </row>
    <row r="145" spans="1:4" ht="75">
      <c r="A145" s="127" t="s">
        <v>390</v>
      </c>
      <c r="B145" s="128" t="s">
        <v>139</v>
      </c>
      <c r="C145" s="130" t="s">
        <v>139</v>
      </c>
      <c r="D145" s="116" t="s">
        <v>607</v>
      </c>
    </row>
    <row r="146" spans="1:4">
      <c r="A146" s="139" t="s">
        <v>391</v>
      </c>
      <c r="B146" s="132" t="s">
        <v>140</v>
      </c>
      <c r="C146" s="130" t="s">
        <v>958</v>
      </c>
      <c r="D146" s="130" t="s">
        <v>686</v>
      </c>
    </row>
    <row r="147" spans="1:4" ht="30">
      <c r="A147" s="139" t="s">
        <v>656</v>
      </c>
      <c r="B147" s="132" t="s">
        <v>141</v>
      </c>
      <c r="C147" s="130" t="s">
        <v>959</v>
      </c>
      <c r="D147" s="130" t="s">
        <v>690</v>
      </c>
    </row>
    <row r="148" spans="1:4">
      <c r="A148" s="4" t="s">
        <v>392</v>
      </c>
      <c r="B148" s="5" t="s">
        <v>142</v>
      </c>
      <c r="C148" s="6"/>
      <c r="D148" s="6"/>
    </row>
    <row r="149" spans="1:4">
      <c r="A149" s="114" t="s">
        <v>393</v>
      </c>
      <c r="B149" s="115" t="s">
        <v>143</v>
      </c>
      <c r="C149" s="116" t="s">
        <v>960</v>
      </c>
      <c r="D149" s="116" t="s">
        <v>560</v>
      </c>
    </row>
    <row r="150" spans="1:4" ht="30">
      <c r="A150" s="117" t="s">
        <v>394</v>
      </c>
      <c r="B150" s="125" t="s">
        <v>665</v>
      </c>
      <c r="C150" s="116" t="s">
        <v>961</v>
      </c>
      <c r="D150" s="116" t="s">
        <v>666</v>
      </c>
    </row>
    <row r="151" spans="1:4">
      <c r="A151" s="119" t="s">
        <v>395</v>
      </c>
      <c r="B151" s="53" t="s">
        <v>615</v>
      </c>
      <c r="C151" s="116" t="s">
        <v>962</v>
      </c>
      <c r="D151" s="116" t="s">
        <v>616</v>
      </c>
    </row>
    <row r="152" spans="1:4" ht="30">
      <c r="A152" s="119" t="s">
        <v>396</v>
      </c>
      <c r="B152" s="53" t="s">
        <v>617</v>
      </c>
      <c r="C152" s="116" t="s">
        <v>963</v>
      </c>
      <c r="D152" s="116" t="s">
        <v>618</v>
      </c>
    </row>
    <row r="153" spans="1:4" ht="30">
      <c r="A153" s="119" t="s">
        <v>397</v>
      </c>
      <c r="B153" s="53" t="s">
        <v>964</v>
      </c>
      <c r="C153" s="116" t="s">
        <v>965</v>
      </c>
      <c r="D153" s="116" t="s">
        <v>670</v>
      </c>
    </row>
    <row r="154" spans="1:4">
      <c r="A154" s="117" t="s">
        <v>398</v>
      </c>
      <c r="B154" s="125" t="s">
        <v>687</v>
      </c>
      <c r="C154" s="116" t="s">
        <v>966</v>
      </c>
      <c r="D154" s="116" t="s">
        <v>688</v>
      </c>
    </row>
    <row r="155" spans="1:4">
      <c r="A155" s="117" t="s">
        <v>399</v>
      </c>
      <c r="B155" s="125" t="s">
        <v>145</v>
      </c>
      <c r="C155" s="116" t="s">
        <v>967</v>
      </c>
      <c r="D155" s="116"/>
    </row>
    <row r="156" spans="1:4">
      <c r="A156" s="119" t="s">
        <v>400</v>
      </c>
      <c r="B156" s="53" t="s">
        <v>620</v>
      </c>
      <c r="C156" s="116" t="s">
        <v>968</v>
      </c>
      <c r="D156" s="116" t="s">
        <v>631</v>
      </c>
    </row>
    <row r="157" spans="1:4" ht="30">
      <c r="A157" s="119" t="s">
        <v>401</v>
      </c>
      <c r="B157" s="53" t="s">
        <v>147</v>
      </c>
      <c r="C157" s="116" t="s">
        <v>969</v>
      </c>
      <c r="D157" s="116" t="s">
        <v>633</v>
      </c>
    </row>
    <row r="158" spans="1:4">
      <c r="A158" s="117" t="s">
        <v>402</v>
      </c>
      <c r="B158" s="125" t="s">
        <v>148</v>
      </c>
      <c r="C158" s="116" t="s">
        <v>970</v>
      </c>
      <c r="D158" s="116" t="s">
        <v>149</v>
      </c>
    </row>
    <row r="159" spans="1:4" ht="45">
      <c r="A159" s="114" t="s">
        <v>403</v>
      </c>
      <c r="B159" s="115" t="s">
        <v>971</v>
      </c>
      <c r="C159" s="116" t="s">
        <v>972</v>
      </c>
      <c r="D159" s="116" t="s">
        <v>561</v>
      </c>
    </row>
    <row r="160" spans="1:4">
      <c r="A160" s="117" t="s">
        <v>404</v>
      </c>
      <c r="B160" s="125" t="s">
        <v>604</v>
      </c>
      <c r="C160" s="116" t="s">
        <v>973</v>
      </c>
      <c r="D160" s="123" t="s">
        <v>621</v>
      </c>
    </row>
    <row r="161" spans="1:4">
      <c r="A161" s="117" t="s">
        <v>405</v>
      </c>
      <c r="B161" s="125" t="s">
        <v>152</v>
      </c>
      <c r="C161" s="116" t="s">
        <v>974</v>
      </c>
      <c r="D161" s="116" t="s">
        <v>153</v>
      </c>
    </row>
    <row r="162" spans="1:4" ht="30">
      <c r="A162" s="119" t="s">
        <v>406</v>
      </c>
      <c r="B162" s="53" t="s">
        <v>154</v>
      </c>
      <c r="C162" s="116" t="s">
        <v>154</v>
      </c>
      <c r="D162" s="116" t="s">
        <v>155</v>
      </c>
    </row>
    <row r="163" spans="1:4" ht="30">
      <c r="A163" s="119" t="s">
        <v>407</v>
      </c>
      <c r="B163" s="53" t="s">
        <v>157</v>
      </c>
      <c r="C163" s="116" t="s">
        <v>975</v>
      </c>
      <c r="D163" s="116" t="s">
        <v>626</v>
      </c>
    </row>
    <row r="164" spans="1:4">
      <c r="A164" s="119" t="s">
        <v>408</v>
      </c>
      <c r="B164" s="53" t="s">
        <v>159</v>
      </c>
      <c r="C164" s="116" t="s">
        <v>976</v>
      </c>
      <c r="D164" s="116" t="s">
        <v>672</v>
      </c>
    </row>
    <row r="165" spans="1:4">
      <c r="A165" s="119" t="s">
        <v>409</v>
      </c>
      <c r="B165" s="53" t="s">
        <v>161</v>
      </c>
      <c r="C165" s="116" t="s">
        <v>977</v>
      </c>
      <c r="D165" s="116" t="s">
        <v>671</v>
      </c>
    </row>
    <row r="166" spans="1:4">
      <c r="A166" s="119" t="s">
        <v>599</v>
      </c>
      <c r="B166" s="53" t="s">
        <v>163</v>
      </c>
      <c r="C166" s="116" t="s">
        <v>978</v>
      </c>
      <c r="D166" s="116" t="s">
        <v>632</v>
      </c>
    </row>
    <row r="167" spans="1:4">
      <c r="A167" s="117" t="s">
        <v>600</v>
      </c>
      <c r="B167" s="125" t="s">
        <v>165</v>
      </c>
      <c r="C167" s="116" t="s">
        <v>979</v>
      </c>
      <c r="D167" s="116" t="s">
        <v>166</v>
      </c>
    </row>
    <row r="168" spans="1:4">
      <c r="A168" s="119" t="s">
        <v>601</v>
      </c>
      <c r="B168" s="53" t="s">
        <v>167</v>
      </c>
      <c r="C168" s="116" t="s">
        <v>980</v>
      </c>
      <c r="D168" s="116" t="s">
        <v>673</v>
      </c>
    </row>
    <row r="169" spans="1:4">
      <c r="A169" s="119" t="s">
        <v>602</v>
      </c>
      <c r="B169" s="53" t="s">
        <v>169</v>
      </c>
      <c r="C169" s="116" t="s">
        <v>981</v>
      </c>
      <c r="D169" s="116" t="s">
        <v>622</v>
      </c>
    </row>
    <row r="170" spans="1:4">
      <c r="A170" s="119" t="s">
        <v>603</v>
      </c>
      <c r="B170" s="53" t="s">
        <v>171</v>
      </c>
      <c r="C170" s="116" t="s">
        <v>982</v>
      </c>
      <c r="D170" s="116" t="s">
        <v>172</v>
      </c>
    </row>
    <row r="171" spans="1:4" ht="30">
      <c r="A171" s="114" t="s">
        <v>410</v>
      </c>
      <c r="B171" s="115" t="s">
        <v>174</v>
      </c>
      <c r="C171" s="116" t="s">
        <v>983</v>
      </c>
      <c r="D171" s="116" t="s">
        <v>563</v>
      </c>
    </row>
    <row r="172" spans="1:4">
      <c r="A172" s="117" t="s">
        <v>411</v>
      </c>
      <c r="B172" s="125" t="s">
        <v>227</v>
      </c>
      <c r="C172" s="116" t="s">
        <v>984</v>
      </c>
      <c r="D172" s="116"/>
    </row>
    <row r="173" spans="1:4" ht="30">
      <c r="A173" s="119" t="s">
        <v>412</v>
      </c>
      <c r="B173" s="53" t="s">
        <v>228</v>
      </c>
      <c r="C173" s="116" t="s">
        <v>985</v>
      </c>
      <c r="D173" s="116" t="s">
        <v>630</v>
      </c>
    </row>
    <row r="174" spans="1:4">
      <c r="A174" s="119" t="s">
        <v>413</v>
      </c>
      <c r="B174" s="53" t="s">
        <v>229</v>
      </c>
      <c r="C174" s="116" t="s">
        <v>986</v>
      </c>
      <c r="D174" s="116" t="s">
        <v>629</v>
      </c>
    </row>
    <row r="175" spans="1:4">
      <c r="A175" s="117" t="s">
        <v>414</v>
      </c>
      <c r="B175" s="125" t="s">
        <v>627</v>
      </c>
      <c r="C175" s="116" t="s">
        <v>987</v>
      </c>
      <c r="D175" s="116"/>
    </row>
    <row r="176" spans="1:4" ht="30">
      <c r="A176" s="119" t="s">
        <v>415</v>
      </c>
      <c r="B176" s="53" t="s">
        <v>628</v>
      </c>
      <c r="C176" s="116" t="s">
        <v>988</v>
      </c>
      <c r="D176" s="116" t="s">
        <v>634</v>
      </c>
    </row>
    <row r="177" spans="1:4">
      <c r="A177" s="119" t="s">
        <v>416</v>
      </c>
      <c r="B177" s="53" t="s">
        <v>635</v>
      </c>
      <c r="C177" s="116" t="s">
        <v>989</v>
      </c>
      <c r="D177" s="116" t="s">
        <v>636</v>
      </c>
    </row>
    <row r="178" spans="1:4">
      <c r="A178" s="117" t="s">
        <v>342</v>
      </c>
      <c r="B178" s="125" t="s">
        <v>230</v>
      </c>
      <c r="C178" s="116" t="s">
        <v>990</v>
      </c>
      <c r="D178" s="116"/>
    </row>
    <row r="179" spans="1:4">
      <c r="A179" s="119" t="s">
        <v>417</v>
      </c>
      <c r="B179" s="122" t="s">
        <v>641</v>
      </c>
      <c r="C179" s="116" t="s">
        <v>991</v>
      </c>
      <c r="D179" s="116"/>
    </row>
    <row r="180" spans="1:4" ht="45">
      <c r="A180" s="120" t="s">
        <v>418</v>
      </c>
      <c r="B180" s="121" t="s">
        <v>642</v>
      </c>
      <c r="C180" s="116" t="s">
        <v>992</v>
      </c>
      <c r="D180" s="116" t="s">
        <v>645</v>
      </c>
    </row>
    <row r="181" spans="1:4">
      <c r="A181" s="120" t="s">
        <v>419</v>
      </c>
      <c r="B181" s="121" t="s">
        <v>231</v>
      </c>
      <c r="C181" s="126" t="s">
        <v>993</v>
      </c>
      <c r="D181" s="116" t="s">
        <v>639</v>
      </c>
    </row>
    <row r="182" spans="1:4">
      <c r="A182" s="119" t="s">
        <v>420</v>
      </c>
      <c r="B182" s="53" t="s">
        <v>232</v>
      </c>
      <c r="C182" s="116" t="s">
        <v>994</v>
      </c>
      <c r="D182" s="116"/>
    </row>
    <row r="183" spans="1:4" ht="30">
      <c r="A183" s="120" t="s">
        <v>421</v>
      </c>
      <c r="B183" s="124" t="s">
        <v>233</v>
      </c>
      <c r="C183" s="116" t="s">
        <v>995</v>
      </c>
      <c r="D183" s="116" t="s">
        <v>646</v>
      </c>
    </row>
    <row r="184" spans="1:4">
      <c r="A184" s="120" t="s">
        <v>422</v>
      </c>
      <c r="B184" s="124" t="s">
        <v>234</v>
      </c>
      <c r="C184" s="126" t="s">
        <v>996</v>
      </c>
      <c r="D184" s="116" t="s">
        <v>566</v>
      </c>
    </row>
    <row r="185" spans="1:4" ht="30">
      <c r="A185" s="117" t="s">
        <v>423</v>
      </c>
      <c r="B185" s="125" t="s">
        <v>238</v>
      </c>
      <c r="C185" s="116" t="s">
        <v>238</v>
      </c>
      <c r="D185" s="116"/>
    </row>
    <row r="186" spans="1:4">
      <c r="A186" s="119" t="s">
        <v>424</v>
      </c>
      <c r="B186" s="53" t="s">
        <v>235</v>
      </c>
      <c r="C186" s="116" t="s">
        <v>997</v>
      </c>
      <c r="D186" s="116"/>
    </row>
    <row r="187" spans="1:4">
      <c r="A187" s="120" t="s">
        <v>425</v>
      </c>
      <c r="B187" s="124" t="s">
        <v>236</v>
      </c>
      <c r="C187" s="116" t="s">
        <v>998</v>
      </c>
      <c r="D187" s="116" t="s">
        <v>647</v>
      </c>
    </row>
    <row r="188" spans="1:4">
      <c r="A188" s="120" t="s">
        <v>426</v>
      </c>
      <c r="B188" s="124" t="s">
        <v>237</v>
      </c>
      <c r="C188" s="116" t="s">
        <v>999</v>
      </c>
      <c r="D188" s="116" t="s">
        <v>648</v>
      </c>
    </row>
    <row r="189" spans="1:4" ht="30">
      <c r="A189" s="117" t="s">
        <v>427</v>
      </c>
      <c r="B189" s="125" t="s">
        <v>239</v>
      </c>
      <c r="C189" s="116" t="s">
        <v>1000</v>
      </c>
      <c r="D189" s="116" t="s">
        <v>571</v>
      </c>
    </row>
    <row r="190" spans="1:4">
      <c r="A190" s="117" t="s">
        <v>428</v>
      </c>
      <c r="B190" s="125" t="s">
        <v>216</v>
      </c>
      <c r="C190" s="116" t="s">
        <v>1001</v>
      </c>
      <c r="D190" s="116"/>
    </row>
    <row r="191" spans="1:4">
      <c r="A191" s="119" t="s">
        <v>429</v>
      </c>
      <c r="B191" s="53" t="s">
        <v>240</v>
      </c>
      <c r="C191" s="97" t="s">
        <v>1002</v>
      </c>
      <c r="D191" s="116" t="s">
        <v>573</v>
      </c>
    </row>
    <row r="192" spans="1:4">
      <c r="A192" s="119" t="s">
        <v>430</v>
      </c>
      <c r="B192" s="53" t="s">
        <v>241</v>
      </c>
      <c r="C192" s="97" t="s">
        <v>1003</v>
      </c>
      <c r="D192" s="116" t="s">
        <v>574</v>
      </c>
    </row>
    <row r="193" spans="1:4">
      <c r="A193" s="117" t="s">
        <v>431</v>
      </c>
      <c r="B193" s="125" t="s">
        <v>623</v>
      </c>
      <c r="C193" s="116" t="s">
        <v>1004</v>
      </c>
      <c r="D193" s="116"/>
    </row>
    <row r="194" spans="1:4" ht="30">
      <c r="A194" s="119" t="s">
        <v>432</v>
      </c>
      <c r="B194" s="53" t="s">
        <v>624</v>
      </c>
      <c r="C194" s="116" t="s">
        <v>624</v>
      </c>
      <c r="D194" s="116" t="s">
        <v>684</v>
      </c>
    </row>
    <row r="195" spans="1:4">
      <c r="A195" s="119" t="s">
        <v>433</v>
      </c>
      <c r="B195" s="53" t="s">
        <v>625</v>
      </c>
      <c r="C195" s="116" t="s">
        <v>625</v>
      </c>
      <c r="D195" s="116" t="s">
        <v>685</v>
      </c>
    </row>
    <row r="196" spans="1:4">
      <c r="A196" s="102" t="s">
        <v>434</v>
      </c>
      <c r="B196" s="103" t="s">
        <v>1006</v>
      </c>
      <c r="C196" s="99"/>
      <c r="D196" s="99"/>
    </row>
    <row r="197" spans="1:4" ht="30">
      <c r="A197" s="104" t="s">
        <v>435</v>
      </c>
      <c r="B197" s="140" t="s">
        <v>175</v>
      </c>
      <c r="C197" s="178" t="s">
        <v>1007</v>
      </c>
      <c r="D197" s="97" t="s">
        <v>530</v>
      </c>
    </row>
    <row r="198" spans="1:4" ht="30">
      <c r="A198" s="104" t="s">
        <v>436</v>
      </c>
      <c r="B198" s="105" t="s">
        <v>176</v>
      </c>
      <c r="C198" s="97" t="s">
        <v>1008</v>
      </c>
      <c r="D198" s="97" t="s">
        <v>530</v>
      </c>
    </row>
    <row r="199" spans="1:4" ht="30">
      <c r="A199" s="104" t="s">
        <v>437</v>
      </c>
      <c r="B199" s="105" t="s">
        <v>177</v>
      </c>
      <c r="C199" s="97" t="s">
        <v>1009</v>
      </c>
      <c r="D199" s="97" t="s">
        <v>530</v>
      </c>
    </row>
    <row r="200" spans="1:4" ht="30">
      <c r="A200" s="127" t="s">
        <v>438</v>
      </c>
      <c r="B200" s="128" t="s">
        <v>178</v>
      </c>
      <c r="C200" s="130"/>
      <c r="D200" s="116"/>
    </row>
    <row r="201" spans="1:4">
      <c r="A201" s="131" t="s">
        <v>439</v>
      </c>
      <c r="B201" s="132" t="s">
        <v>179</v>
      </c>
      <c r="C201" s="130" t="s">
        <v>1013</v>
      </c>
      <c r="D201" s="130" t="s">
        <v>180</v>
      </c>
    </row>
    <row r="202" spans="1:4">
      <c r="A202" s="131" t="s">
        <v>1010</v>
      </c>
      <c r="B202" s="181" t="s">
        <v>1011</v>
      </c>
      <c r="C202" s="182" t="s">
        <v>1012</v>
      </c>
      <c r="D202" s="182" t="s">
        <v>1012</v>
      </c>
    </row>
    <row r="203" spans="1:4" ht="30">
      <c r="A203" s="131" t="s">
        <v>440</v>
      </c>
      <c r="B203" s="132" t="s">
        <v>181</v>
      </c>
      <c r="C203" s="130" t="s">
        <v>1014</v>
      </c>
      <c r="D203" s="130" t="s">
        <v>182</v>
      </c>
    </row>
    <row r="204" spans="1:4">
      <c r="A204" s="102" t="s">
        <v>441</v>
      </c>
      <c r="B204" s="103" t="s">
        <v>183</v>
      </c>
      <c r="C204" s="99"/>
      <c r="D204" s="99"/>
    </row>
    <row r="205" spans="1:4">
      <c r="A205" s="104" t="s">
        <v>442</v>
      </c>
      <c r="B205" s="105" t="s">
        <v>184</v>
      </c>
      <c r="C205" s="178" t="s">
        <v>1015</v>
      </c>
      <c r="D205" s="97" t="s">
        <v>530</v>
      </c>
    </row>
    <row r="206" spans="1:4">
      <c r="A206" s="104" t="s">
        <v>443</v>
      </c>
      <c r="B206" s="105" t="s">
        <v>185</v>
      </c>
      <c r="C206" s="178" t="s">
        <v>1015</v>
      </c>
      <c r="D206" s="97" t="s">
        <v>530</v>
      </c>
    </row>
    <row r="207" spans="1:4" ht="30">
      <c r="A207" s="104" t="s">
        <v>444</v>
      </c>
      <c r="B207" s="105" t="s">
        <v>186</v>
      </c>
      <c r="C207" s="178" t="s">
        <v>1015</v>
      </c>
      <c r="D207" s="97" t="s">
        <v>530</v>
      </c>
    </row>
    <row r="208" spans="1:4">
      <c r="A208" s="127" t="s">
        <v>445</v>
      </c>
      <c r="B208" s="128" t="s">
        <v>187</v>
      </c>
      <c r="C208" s="130"/>
      <c r="D208" s="116"/>
    </row>
    <row r="209" spans="1:4">
      <c r="A209" s="131" t="s">
        <v>446</v>
      </c>
      <c r="B209" s="132" t="s">
        <v>188</v>
      </c>
      <c r="C209" s="130" t="s">
        <v>1016</v>
      </c>
      <c r="D209" s="130" t="s">
        <v>189</v>
      </c>
    </row>
    <row r="210" spans="1:4" ht="30">
      <c r="A210" s="131" t="s">
        <v>447</v>
      </c>
      <c r="B210" s="132" t="s">
        <v>190</v>
      </c>
      <c r="C210" s="130" t="s">
        <v>1017</v>
      </c>
      <c r="D210" s="130" t="s">
        <v>191</v>
      </c>
    </row>
    <row r="211" spans="1:4">
      <c r="A211" s="131" t="s">
        <v>448</v>
      </c>
      <c r="B211" s="132" t="s">
        <v>192</v>
      </c>
      <c r="C211" s="130" t="s">
        <v>1019</v>
      </c>
      <c r="D211" s="130" t="s">
        <v>193</v>
      </c>
    </row>
    <row r="212" spans="1:4">
      <c r="A212" s="131" t="s">
        <v>449</v>
      </c>
      <c r="B212" s="132" t="s">
        <v>194</v>
      </c>
      <c r="C212" s="130" t="s">
        <v>1018</v>
      </c>
      <c r="D212" s="130" t="s">
        <v>195</v>
      </c>
    </row>
    <row r="213" spans="1:4" ht="31" thickBot="1">
      <c r="A213" s="141" t="s">
        <v>450</v>
      </c>
      <c r="B213" s="142" t="s">
        <v>196</v>
      </c>
      <c r="C213" s="179" t="s">
        <v>1020</v>
      </c>
      <c r="D213" s="97" t="s">
        <v>530</v>
      </c>
    </row>
    <row r="214" spans="1:4" ht="16" thickTop="1"/>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tabSelected="1" workbookViewId="0">
      <selection activeCell="G28" sqref="G28"/>
    </sheetView>
  </sheetViews>
  <sheetFormatPr baseColWidth="10" defaultRowHeight="15" x14ac:dyDescent="0"/>
  <cols>
    <col min="1" max="1" width="14.33203125" customWidth="1"/>
    <col min="2" max="2" width="57.5" customWidth="1"/>
    <col min="3" max="3" width="18.5" style="156" customWidth="1"/>
    <col min="4" max="5" width="21.33203125" style="147" customWidth="1"/>
    <col min="6" max="6" width="18.5" style="147" customWidth="1"/>
    <col min="7" max="7" width="13.33203125" style="147" customWidth="1"/>
    <col min="8" max="8" width="14.5" style="147" customWidth="1"/>
    <col min="9" max="9" width="10.83203125" style="147"/>
    <col min="10" max="10" width="11.83203125" style="147" customWidth="1"/>
  </cols>
  <sheetData>
    <row r="1" spans="1:10" ht="32" customHeight="1">
      <c r="A1" s="195" t="s">
        <v>1056</v>
      </c>
    </row>
    <row r="2" spans="1:10" ht="16" thickBot="1"/>
    <row r="3" spans="1:10" ht="51" thickBot="1">
      <c r="A3" s="152" t="s">
        <v>254</v>
      </c>
      <c r="B3" s="155" t="s">
        <v>255</v>
      </c>
      <c r="C3" s="170" t="s">
        <v>609</v>
      </c>
      <c r="D3" s="150" t="s">
        <v>793</v>
      </c>
      <c r="E3" s="150" t="s">
        <v>794</v>
      </c>
      <c r="F3" s="150" t="s">
        <v>610</v>
      </c>
      <c r="G3" s="157" t="s">
        <v>818</v>
      </c>
      <c r="H3" s="150" t="s">
        <v>613</v>
      </c>
      <c r="I3" s="150" t="s">
        <v>612</v>
      </c>
      <c r="J3" s="158" t="s">
        <v>614</v>
      </c>
    </row>
    <row r="4" spans="1:10">
      <c r="A4" s="30"/>
      <c r="B4" s="30"/>
      <c r="C4" s="159"/>
      <c r="D4" s="160"/>
      <c r="E4" s="160"/>
      <c r="F4" s="160"/>
    </row>
    <row r="5" spans="1:10">
      <c r="A5" s="30" t="s">
        <v>257</v>
      </c>
      <c r="B5" s="30" t="s">
        <v>4</v>
      </c>
      <c r="C5" s="159">
        <v>0</v>
      </c>
      <c r="D5" s="160">
        <f>'Management Cost Book Detail'!G21</f>
        <v>220</v>
      </c>
      <c r="E5" s="160">
        <f>'Management Cost Book Detail'!H21</f>
        <v>0</v>
      </c>
      <c r="F5" s="160">
        <f>'Management Cost Book Detail'!I21</f>
        <v>0</v>
      </c>
      <c r="G5" s="160">
        <f>'Management Cost Book Detail'!J21</f>
        <v>0</v>
      </c>
      <c r="H5" s="160">
        <f>'Management Cost Book Detail'!K21</f>
        <v>880</v>
      </c>
      <c r="I5" s="160">
        <f>'Management Cost Book Detail'!L21</f>
        <v>880</v>
      </c>
      <c r="J5" s="160">
        <f>'Management Cost Book Detail'!M21</f>
        <v>880</v>
      </c>
    </row>
    <row r="6" spans="1:10">
      <c r="A6" s="30" t="s">
        <v>451</v>
      </c>
      <c r="B6" s="30" t="s">
        <v>28</v>
      </c>
      <c r="C6" s="159">
        <f>'Phys &amp; Sim Cost Book Detail'!E21</f>
        <v>0</v>
      </c>
      <c r="D6" s="171">
        <f>'Phys &amp; Sim Cost Book Detail'!G21</f>
        <v>1960</v>
      </c>
      <c r="E6" s="171">
        <f>'Phys &amp; Sim Cost Book Detail'!H21</f>
        <v>0</v>
      </c>
      <c r="F6" s="171">
        <f>'Phys &amp; Sim Cost Book Detail'!I21</f>
        <v>0</v>
      </c>
      <c r="G6" s="171">
        <f>'Phys &amp; Sim Cost Book Detail'!J21</f>
        <v>0</v>
      </c>
      <c r="H6" s="171">
        <f>'Phys &amp; Sim Cost Book Detail'!K21</f>
        <v>0</v>
      </c>
      <c r="I6" s="171">
        <f>'Phys &amp; Sim Cost Book Detail'!L21</f>
        <v>2260</v>
      </c>
      <c r="J6" s="171">
        <f>'Phys &amp; Sim Cost Book Detail'!M21</f>
        <v>0</v>
      </c>
    </row>
    <row r="7" spans="1:10">
      <c r="A7" s="30" t="s">
        <v>324</v>
      </c>
      <c r="B7" s="30" t="s">
        <v>66</v>
      </c>
      <c r="C7" s="159"/>
      <c r="D7" s="160"/>
      <c r="E7" s="160"/>
      <c r="F7" s="160"/>
    </row>
    <row r="8" spans="1:10">
      <c r="A8" s="32" t="s">
        <v>325</v>
      </c>
      <c r="B8" s="32" t="s">
        <v>783</v>
      </c>
      <c r="C8" s="214">
        <f>'Light Collector Cost Book Detai'!D21</f>
        <v>185000</v>
      </c>
      <c r="D8" s="217">
        <f>'Light Collector Cost Book Detai'!E21</f>
        <v>3040</v>
      </c>
      <c r="E8" s="217">
        <f>'Light Collector Cost Book Detai'!F21</f>
        <v>0</v>
      </c>
      <c r="F8" s="217">
        <f>'Light Collector Cost Book Detai'!G21</f>
        <v>1440</v>
      </c>
      <c r="G8" s="217">
        <f>'Light Collector Cost Book Detai'!H21</f>
        <v>1120</v>
      </c>
      <c r="H8" s="217">
        <f>'Light Collector Cost Book Detai'!I21</f>
        <v>0</v>
      </c>
      <c r="I8" s="217">
        <f>'Light Collector Cost Book Detai'!J21</f>
        <v>0</v>
      </c>
      <c r="J8" s="217">
        <f>'Light Collector Cost Book Detai'!K21</f>
        <v>880</v>
      </c>
    </row>
    <row r="9" spans="1:10">
      <c r="A9" s="32" t="s">
        <v>333</v>
      </c>
      <c r="B9" s="32" t="s">
        <v>790</v>
      </c>
      <c r="C9" s="214"/>
      <c r="D9" s="215"/>
      <c r="E9" s="215"/>
      <c r="F9" s="215"/>
      <c r="G9" s="216"/>
      <c r="H9" s="216"/>
      <c r="I9" s="216"/>
      <c r="J9" s="216"/>
    </row>
    <row r="10" spans="1:10">
      <c r="A10" s="32" t="s">
        <v>340</v>
      </c>
      <c r="B10" s="32" t="s">
        <v>791</v>
      </c>
      <c r="C10" s="214"/>
      <c r="D10" s="215"/>
      <c r="E10" s="215"/>
      <c r="F10" s="215"/>
      <c r="G10" s="216"/>
      <c r="H10" s="216"/>
      <c r="I10" s="216"/>
      <c r="J10" s="216"/>
    </row>
    <row r="11" spans="1:10">
      <c r="A11" s="32" t="s">
        <v>353</v>
      </c>
      <c r="B11" s="32" t="s">
        <v>792</v>
      </c>
      <c r="C11" s="214"/>
      <c r="D11" s="215"/>
      <c r="E11" s="215"/>
      <c r="F11" s="215"/>
      <c r="G11" s="216"/>
      <c r="H11" s="216"/>
      <c r="I11" s="216"/>
      <c r="J11" s="216"/>
    </row>
    <row r="12" spans="1:10">
      <c r="A12" s="30" t="s">
        <v>368</v>
      </c>
      <c r="B12" s="30" t="s">
        <v>119</v>
      </c>
      <c r="C12" s="214"/>
      <c r="D12" s="215"/>
      <c r="E12" s="215"/>
      <c r="F12" s="215"/>
      <c r="G12" s="216"/>
      <c r="H12" s="216"/>
      <c r="I12" s="216"/>
      <c r="J12" s="216"/>
    </row>
    <row r="13" spans="1:10">
      <c r="A13" s="32" t="s">
        <v>369</v>
      </c>
      <c r="B13" s="32" t="s">
        <v>782</v>
      </c>
      <c r="C13" s="214">
        <f>'Light Collector Cost Book Detai'!D57</f>
        <v>275000</v>
      </c>
      <c r="D13" s="217">
        <f>'Light Collector Cost Book Detai'!E57</f>
        <v>640</v>
      </c>
      <c r="E13" s="217">
        <f>'Light Collector Cost Book Detai'!F57</f>
        <v>0</v>
      </c>
      <c r="F13" s="217">
        <f>'Light Collector Cost Book Detai'!G57</f>
        <v>800</v>
      </c>
      <c r="G13" s="217">
        <f>'Light Collector Cost Book Detai'!H57</f>
        <v>880</v>
      </c>
      <c r="H13" s="217">
        <f>'Light Collector Cost Book Detai'!I57</f>
        <v>0</v>
      </c>
      <c r="I13" s="217">
        <f>'Light Collector Cost Book Detai'!J57</f>
        <v>0</v>
      </c>
      <c r="J13" s="217">
        <f>'Light Collector Cost Book Detai'!K57</f>
        <v>160</v>
      </c>
    </row>
    <row r="14" spans="1:10">
      <c r="A14" s="32" t="s">
        <v>375</v>
      </c>
      <c r="B14" s="32" t="s">
        <v>798</v>
      </c>
      <c r="C14" s="214"/>
      <c r="D14" s="215"/>
      <c r="E14" s="215"/>
      <c r="F14" s="215"/>
      <c r="G14" s="216"/>
      <c r="H14" s="216"/>
      <c r="I14" s="216"/>
      <c r="J14" s="216"/>
    </row>
    <row r="15" spans="1:10">
      <c r="A15" s="32" t="s">
        <v>382</v>
      </c>
      <c r="B15" s="32" t="s">
        <v>799</v>
      </c>
      <c r="C15" s="214"/>
      <c r="D15" s="215"/>
      <c r="E15" s="215"/>
      <c r="F15" s="215"/>
      <c r="G15" s="216"/>
      <c r="H15" s="216"/>
      <c r="I15" s="216"/>
      <c r="J15" s="216"/>
    </row>
    <row r="16" spans="1:10">
      <c r="A16" s="32" t="s">
        <v>390</v>
      </c>
      <c r="B16" s="32" t="s">
        <v>800</v>
      </c>
      <c r="C16" s="214"/>
      <c r="D16" s="215"/>
      <c r="E16" s="215"/>
      <c r="F16" s="215"/>
      <c r="G16" s="216"/>
      <c r="H16" s="216"/>
      <c r="I16" s="216"/>
      <c r="J16" s="216"/>
    </row>
    <row r="17" spans="1:10">
      <c r="A17" s="30" t="s">
        <v>392</v>
      </c>
      <c r="B17" s="30" t="s">
        <v>142</v>
      </c>
      <c r="C17" s="214"/>
      <c r="D17" s="215"/>
      <c r="E17" s="215"/>
      <c r="F17" s="215"/>
      <c r="G17" s="216"/>
      <c r="H17" s="216"/>
      <c r="I17" s="216"/>
      <c r="J17" s="216"/>
    </row>
    <row r="18" spans="1:10">
      <c r="A18" s="32" t="s">
        <v>393</v>
      </c>
      <c r="B18" s="32" t="s">
        <v>781</v>
      </c>
      <c r="C18" s="214">
        <f>'Light Collector Cost Book Detai'!D88</f>
        <v>4312853</v>
      </c>
      <c r="D18" s="217">
        <f>'Light Collector Cost Book Detai'!E88</f>
        <v>1960</v>
      </c>
      <c r="E18" s="217">
        <f>'Light Collector Cost Book Detai'!F88</f>
        <v>0</v>
      </c>
      <c r="F18" s="217">
        <f>'Light Collector Cost Book Detai'!G88</f>
        <v>20000</v>
      </c>
      <c r="G18" s="217">
        <f>'Light Collector Cost Book Detai'!H88</f>
        <v>1775</v>
      </c>
      <c r="H18" s="217">
        <f>'Light Collector Cost Book Detai'!I88</f>
        <v>0</v>
      </c>
      <c r="I18" s="217">
        <f>'Light Collector Cost Book Detai'!J88</f>
        <v>150</v>
      </c>
      <c r="J18" s="217">
        <f>'Light Collector Cost Book Detai'!K88</f>
        <v>680</v>
      </c>
    </row>
    <row r="19" spans="1:10">
      <c r="A19" s="32" t="s">
        <v>403</v>
      </c>
      <c r="B19" s="32" t="s">
        <v>801</v>
      </c>
      <c r="C19" s="161"/>
      <c r="D19" s="162"/>
      <c r="E19" s="162"/>
      <c r="F19" s="162"/>
    </row>
    <row r="20" spans="1:10">
      <c r="A20" s="32" t="s">
        <v>410</v>
      </c>
      <c r="B20" s="32" t="s">
        <v>802</v>
      </c>
      <c r="C20" s="161"/>
      <c r="D20" s="162"/>
      <c r="E20" s="162"/>
      <c r="F20" s="162"/>
    </row>
    <row r="21" spans="1:10">
      <c r="A21" s="30" t="s">
        <v>434</v>
      </c>
      <c r="B21" s="30" t="s">
        <v>694</v>
      </c>
      <c r="C21" s="159"/>
      <c r="D21" s="160"/>
      <c r="E21" s="160"/>
      <c r="F21" s="160"/>
    </row>
    <row r="22" spans="1:10">
      <c r="A22" s="30" t="s">
        <v>441</v>
      </c>
      <c r="B22" s="30" t="s">
        <v>695</v>
      </c>
      <c r="C22" s="159"/>
      <c r="D22" s="160"/>
      <c r="E22" s="160"/>
      <c r="F22" s="160"/>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2"/>
  <sheetViews>
    <sheetView workbookViewId="0">
      <pane ySplit="1740" activePane="bottomLeft"/>
      <selection activeCell="F1" sqref="F1:F1048576"/>
      <selection pane="bottomLeft" activeCell="A55" sqref="A55:XFD55"/>
    </sheetView>
  </sheetViews>
  <sheetFormatPr baseColWidth="10" defaultRowHeight="15" x14ac:dyDescent="0"/>
  <cols>
    <col min="1" max="1" width="21.33203125" customWidth="1"/>
    <col min="2" max="2" width="50.1640625" customWidth="1"/>
    <col min="3" max="3" width="56.1640625" customWidth="1"/>
    <col min="4" max="4" width="14" customWidth="1"/>
    <col min="6" max="6" width="15.6640625" customWidth="1"/>
    <col min="7" max="7" width="14.5" style="147" customWidth="1"/>
    <col min="8" max="8" width="14" style="147" customWidth="1"/>
    <col min="9" max="9" width="15.6640625" style="147" customWidth="1"/>
    <col min="10" max="10" width="15.83203125" style="147" customWidth="1"/>
    <col min="11" max="11" width="13.83203125" style="147" customWidth="1"/>
    <col min="12" max="12" width="12.6640625" style="147" customWidth="1"/>
    <col min="13" max="13" width="13.6640625" style="147" customWidth="1"/>
    <col min="14" max="14" width="14.83203125" customWidth="1"/>
  </cols>
  <sheetData>
    <row r="1" spans="1:2" ht="29" customHeight="1">
      <c r="A1" s="195" t="s">
        <v>1056</v>
      </c>
    </row>
    <row r="2" spans="1:2">
      <c r="A2" s="46" t="s">
        <v>1028</v>
      </c>
      <c r="B2" s="46"/>
    </row>
    <row r="3" spans="1:2">
      <c r="A3" s="46"/>
      <c r="B3" s="42"/>
    </row>
    <row r="4" spans="1:2">
      <c r="A4" s="39" t="s">
        <v>657</v>
      </c>
      <c r="B4" s="42" t="s">
        <v>658</v>
      </c>
    </row>
    <row r="5" spans="1:2" ht="30">
      <c r="A5" s="39">
        <v>2</v>
      </c>
      <c r="B5" s="42" t="s">
        <v>659</v>
      </c>
    </row>
    <row r="6" spans="1:2" ht="30">
      <c r="A6" s="39">
        <v>3</v>
      </c>
      <c r="B6" s="42" t="s">
        <v>661</v>
      </c>
    </row>
    <row r="7" spans="1:2" ht="30">
      <c r="A7" s="39">
        <v>4</v>
      </c>
      <c r="B7" s="42" t="s">
        <v>662</v>
      </c>
    </row>
    <row r="8" spans="1:2">
      <c r="A8" s="39">
        <v>5</v>
      </c>
      <c r="B8" s="42" t="s">
        <v>1032</v>
      </c>
    </row>
    <row r="9" spans="1:2">
      <c r="A9" s="39"/>
      <c r="B9" s="42"/>
    </row>
    <row r="10" spans="1:2">
      <c r="A10" s="46" t="s">
        <v>1029</v>
      </c>
      <c r="B10" s="42"/>
    </row>
    <row r="11" spans="1:2">
      <c r="A11" s="39"/>
      <c r="B11" s="42"/>
    </row>
    <row r="12" spans="1:2">
      <c r="A12" s="39" t="s">
        <v>657</v>
      </c>
      <c r="B12" s="42" t="s">
        <v>1061</v>
      </c>
    </row>
    <row r="13" spans="1:2">
      <c r="A13" s="39">
        <v>2</v>
      </c>
      <c r="B13" s="42" t="s">
        <v>1030</v>
      </c>
    </row>
    <row r="14" spans="1:2" ht="30">
      <c r="A14" s="39">
        <v>3</v>
      </c>
      <c r="B14" s="42" t="s">
        <v>1033</v>
      </c>
    </row>
    <row r="15" spans="1:2" ht="30">
      <c r="A15" s="39">
        <v>4</v>
      </c>
      <c r="B15" s="42" t="s">
        <v>1031</v>
      </c>
    </row>
    <row r="16" spans="1:2">
      <c r="A16" s="39">
        <v>5</v>
      </c>
      <c r="B16" s="42" t="s">
        <v>1057</v>
      </c>
    </row>
    <row r="18" spans="1:14">
      <c r="A18" s="1" t="s">
        <v>817</v>
      </c>
    </row>
    <row r="19" spans="1:14" ht="16" thickBot="1"/>
    <row r="20" spans="1:14" ht="101" thickBot="1">
      <c r="E20" s="167" t="s">
        <v>609</v>
      </c>
      <c r="F20" s="196" t="s">
        <v>1063</v>
      </c>
      <c r="G20" s="149" t="s">
        <v>793</v>
      </c>
      <c r="H20" s="150" t="s">
        <v>794</v>
      </c>
      <c r="I20" s="150" t="s">
        <v>610</v>
      </c>
      <c r="J20" s="150" t="s">
        <v>818</v>
      </c>
      <c r="K20" s="150" t="s">
        <v>795</v>
      </c>
      <c r="L20" s="150" t="s">
        <v>612</v>
      </c>
      <c r="M20" s="151" t="s">
        <v>614</v>
      </c>
      <c r="N20" s="172" t="s">
        <v>1062</v>
      </c>
    </row>
    <row r="21" spans="1:14" s="1" customFormat="1">
      <c r="A21" s="102" t="s">
        <v>257</v>
      </c>
      <c r="B21" s="103" t="s">
        <v>4</v>
      </c>
      <c r="C21" s="99"/>
      <c r="D21" s="168"/>
      <c r="E21" s="1">
        <v>0</v>
      </c>
      <c r="G21" s="148">
        <f>G22+G30+G36+G47+G55</f>
        <v>220</v>
      </c>
      <c r="H21" s="148">
        <f t="shared" ref="H21:M21" si="0">H22+H30+H36+H47+H55</f>
        <v>0</v>
      </c>
      <c r="I21" s="148">
        <f t="shared" si="0"/>
        <v>0</v>
      </c>
      <c r="J21" s="148">
        <f t="shared" si="0"/>
        <v>0</v>
      </c>
      <c r="K21" s="148">
        <f t="shared" si="0"/>
        <v>880</v>
      </c>
      <c r="L21" s="148">
        <f t="shared" si="0"/>
        <v>880</v>
      </c>
      <c r="M21" s="148">
        <f t="shared" si="0"/>
        <v>880</v>
      </c>
    </row>
    <row r="22" spans="1:14" s="1" customFormat="1" ht="30">
      <c r="A22" s="146" t="s">
        <v>258</v>
      </c>
      <c r="B22" s="89" t="s">
        <v>5</v>
      </c>
      <c r="C22" s="99" t="s">
        <v>461</v>
      </c>
      <c r="D22" s="168"/>
      <c r="G22" s="148">
        <f t="shared" ref="G22" si="1">SUM(G23:G29)</f>
        <v>40</v>
      </c>
      <c r="H22" s="148"/>
      <c r="I22" s="148"/>
      <c r="J22" s="148"/>
      <c r="K22" s="148">
        <f>SUM(K23:K29)</f>
        <v>160</v>
      </c>
      <c r="L22" s="148">
        <f>SUM(K23:K29)</f>
        <v>160</v>
      </c>
      <c r="M22" s="148">
        <f>SUM(L23:L29)</f>
        <v>160</v>
      </c>
    </row>
    <row r="23" spans="1:14" ht="30">
      <c r="A23" s="106" t="s">
        <v>259</v>
      </c>
      <c r="B23" s="107" t="s">
        <v>814</v>
      </c>
      <c r="C23" s="97" t="s">
        <v>812</v>
      </c>
      <c r="D23" s="169"/>
      <c r="G23" s="147">
        <v>20</v>
      </c>
      <c r="K23" s="147">
        <v>80</v>
      </c>
      <c r="L23" s="147">
        <v>80</v>
      </c>
      <c r="M23" s="147">
        <v>80</v>
      </c>
      <c r="N23" s="147">
        <v>3</v>
      </c>
    </row>
    <row r="24" spans="1:14">
      <c r="A24" s="106" t="s">
        <v>260</v>
      </c>
      <c r="B24" s="107" t="s">
        <v>813</v>
      </c>
      <c r="C24" s="97" t="s">
        <v>460</v>
      </c>
      <c r="D24" s="169"/>
    </row>
    <row r="25" spans="1:14" ht="45">
      <c r="A25" s="106" t="s">
        <v>261</v>
      </c>
      <c r="B25" s="107" t="s">
        <v>6</v>
      </c>
      <c r="C25" s="97" t="s">
        <v>463</v>
      </c>
      <c r="D25" s="169"/>
      <c r="G25" s="147">
        <v>20</v>
      </c>
      <c r="K25" s="147">
        <v>80</v>
      </c>
      <c r="L25" s="147">
        <v>80</v>
      </c>
      <c r="M25" s="147">
        <v>80</v>
      </c>
      <c r="N25" s="147">
        <v>3</v>
      </c>
    </row>
    <row r="26" spans="1:14">
      <c r="A26" s="106" t="s">
        <v>262</v>
      </c>
      <c r="B26" s="107" t="s">
        <v>7</v>
      </c>
      <c r="C26" s="97" t="s">
        <v>815</v>
      </c>
      <c r="D26" s="169"/>
    </row>
    <row r="27" spans="1:14">
      <c r="A27" s="106" t="s">
        <v>263</v>
      </c>
      <c r="B27" s="107" t="s">
        <v>8</v>
      </c>
      <c r="C27" s="97" t="s">
        <v>584</v>
      </c>
      <c r="D27" s="169"/>
    </row>
    <row r="28" spans="1:14" ht="30">
      <c r="A28" s="106" t="s">
        <v>264</v>
      </c>
      <c r="B28" s="107" t="s">
        <v>9</v>
      </c>
      <c r="C28" s="97" t="s">
        <v>585</v>
      </c>
      <c r="D28" s="169"/>
    </row>
    <row r="29" spans="1:14" ht="30">
      <c r="A29" s="106" t="s">
        <v>265</v>
      </c>
      <c r="B29" s="107" t="s">
        <v>10</v>
      </c>
      <c r="C29" s="97" t="s">
        <v>457</v>
      </c>
      <c r="D29" s="169"/>
    </row>
    <row r="30" spans="1:14" s="1" customFormat="1" ht="30">
      <c r="A30" s="146" t="s">
        <v>266</v>
      </c>
      <c r="B30" s="89" t="s">
        <v>473</v>
      </c>
      <c r="C30" s="99" t="s">
        <v>478</v>
      </c>
      <c r="D30" s="168"/>
      <c r="G30" s="148">
        <f>SUM(G31:G35)</f>
        <v>20</v>
      </c>
      <c r="I30" s="148"/>
      <c r="J30" s="148"/>
      <c r="K30" s="148">
        <f t="shared" ref="K30:M30" si="2">SUM(K31:K35)</f>
        <v>80</v>
      </c>
      <c r="L30" s="148">
        <f t="shared" si="2"/>
        <v>80</v>
      </c>
      <c r="M30" s="148">
        <f t="shared" si="2"/>
        <v>80</v>
      </c>
      <c r="N30" s="148"/>
    </row>
    <row r="31" spans="1:14" ht="45">
      <c r="A31" s="106" t="s">
        <v>267</v>
      </c>
      <c r="B31" s="107" t="s">
        <v>474</v>
      </c>
      <c r="C31" s="97" t="s">
        <v>479</v>
      </c>
      <c r="D31" s="169"/>
      <c r="G31">
        <v>20</v>
      </c>
      <c r="I31"/>
      <c r="J31"/>
      <c r="K31">
        <v>80</v>
      </c>
      <c r="L31">
        <v>80</v>
      </c>
      <c r="M31">
        <v>80</v>
      </c>
      <c r="N31">
        <v>3</v>
      </c>
    </row>
    <row r="32" spans="1:14" ht="30">
      <c r="A32" s="106" t="s">
        <v>268</v>
      </c>
      <c r="B32" s="107" t="s">
        <v>462</v>
      </c>
      <c r="C32" s="97" t="s">
        <v>465</v>
      </c>
      <c r="D32" s="169"/>
      <c r="G32"/>
      <c r="I32"/>
      <c r="J32"/>
      <c r="K32"/>
      <c r="L32"/>
      <c r="M32"/>
    </row>
    <row r="33" spans="1:14" ht="30">
      <c r="A33" s="106" t="s">
        <v>269</v>
      </c>
      <c r="B33" s="107" t="s">
        <v>586</v>
      </c>
      <c r="C33" s="97" t="s">
        <v>467</v>
      </c>
      <c r="D33" s="169"/>
      <c r="G33"/>
      <c r="I33"/>
      <c r="J33"/>
      <c r="K33"/>
      <c r="L33"/>
      <c r="M33"/>
    </row>
    <row r="34" spans="1:14" ht="30">
      <c r="A34" s="106" t="s">
        <v>270</v>
      </c>
      <c r="B34" s="107" t="s">
        <v>475</v>
      </c>
      <c r="C34" s="97" t="s">
        <v>469</v>
      </c>
      <c r="D34" s="169"/>
      <c r="G34"/>
      <c r="I34"/>
      <c r="J34"/>
      <c r="K34"/>
      <c r="L34"/>
      <c r="M34"/>
    </row>
    <row r="35" spans="1:14" ht="30">
      <c r="A35" s="106" t="s">
        <v>271</v>
      </c>
      <c r="B35" s="107" t="s">
        <v>476</v>
      </c>
      <c r="C35" s="97" t="s">
        <v>471</v>
      </c>
      <c r="D35" s="169"/>
      <c r="G35"/>
      <c r="I35"/>
      <c r="J35"/>
      <c r="K35"/>
      <c r="L35"/>
      <c r="M35"/>
    </row>
    <row r="36" spans="1:14" s="1" customFormat="1" ht="30">
      <c r="A36" s="146" t="s">
        <v>272</v>
      </c>
      <c r="B36" s="89" t="s">
        <v>11</v>
      </c>
      <c r="C36" s="99" t="s">
        <v>477</v>
      </c>
      <c r="D36" s="168"/>
      <c r="G36" s="148">
        <f t="shared" ref="G36" si="3">SUM(G37:G46)</f>
        <v>40</v>
      </c>
      <c r="I36" s="148"/>
      <c r="J36" s="148"/>
      <c r="K36" s="148">
        <f>SUM(K37:K46)</f>
        <v>160</v>
      </c>
      <c r="L36" s="148">
        <f>SUM(L37:L46)</f>
        <v>160</v>
      </c>
      <c r="M36" s="148">
        <f>SUM(M37:M46)</f>
        <v>160</v>
      </c>
    </row>
    <row r="37" spans="1:14" ht="75">
      <c r="A37" s="106" t="s">
        <v>273</v>
      </c>
      <c r="B37" s="107" t="s">
        <v>12</v>
      </c>
      <c r="C37" s="97" t="s">
        <v>485</v>
      </c>
      <c r="D37" s="169"/>
      <c r="G37" s="147">
        <v>20</v>
      </c>
      <c r="K37" s="147">
        <v>80</v>
      </c>
      <c r="L37" s="147">
        <v>80</v>
      </c>
      <c r="M37" s="147">
        <v>80</v>
      </c>
      <c r="N37" s="147">
        <v>3</v>
      </c>
    </row>
    <row r="38" spans="1:14">
      <c r="A38" s="106" t="s">
        <v>274</v>
      </c>
      <c r="B38" s="107" t="s">
        <v>13</v>
      </c>
      <c r="C38" s="97" t="s">
        <v>480</v>
      </c>
      <c r="D38" s="169"/>
    </row>
    <row r="39" spans="1:14">
      <c r="A39" s="106" t="s">
        <v>275</v>
      </c>
      <c r="B39" s="107" t="s">
        <v>14</v>
      </c>
      <c r="C39" s="97" t="s">
        <v>587</v>
      </c>
      <c r="D39" s="169"/>
    </row>
    <row r="40" spans="1:14">
      <c r="A40" s="106" t="s">
        <v>276</v>
      </c>
      <c r="B40" s="107" t="s">
        <v>15</v>
      </c>
      <c r="C40" s="97" t="s">
        <v>481</v>
      </c>
      <c r="D40" s="169"/>
    </row>
    <row r="41" spans="1:14">
      <c r="A41" s="106" t="s">
        <v>277</v>
      </c>
      <c r="B41" s="107" t="s">
        <v>16</v>
      </c>
      <c r="C41" s="97" t="s">
        <v>482</v>
      </c>
      <c r="D41" s="169"/>
    </row>
    <row r="42" spans="1:14" ht="45">
      <c r="A42" s="106" t="s">
        <v>278</v>
      </c>
      <c r="B42" s="107" t="s">
        <v>17</v>
      </c>
      <c r="C42" s="97" t="s">
        <v>484</v>
      </c>
      <c r="D42" s="169"/>
      <c r="G42" s="147">
        <v>20</v>
      </c>
      <c r="K42" s="147">
        <v>80</v>
      </c>
      <c r="L42" s="147">
        <v>80</v>
      </c>
      <c r="M42" s="147">
        <v>80</v>
      </c>
      <c r="N42" s="147">
        <v>3</v>
      </c>
    </row>
    <row r="43" spans="1:14" ht="30">
      <c r="A43" s="106" t="s">
        <v>279</v>
      </c>
      <c r="B43" s="107" t="s">
        <v>18</v>
      </c>
      <c r="C43" s="97" t="s">
        <v>486</v>
      </c>
      <c r="D43" s="169"/>
    </row>
    <row r="44" spans="1:14" ht="30">
      <c r="A44" s="106" t="s">
        <v>280</v>
      </c>
      <c r="B44" s="107" t="s">
        <v>19</v>
      </c>
      <c r="C44" s="97" t="s">
        <v>491</v>
      </c>
      <c r="D44" s="169"/>
    </row>
    <row r="45" spans="1:14" ht="30">
      <c r="A45" s="106" t="s">
        <v>281</v>
      </c>
      <c r="B45" s="107" t="s">
        <v>20</v>
      </c>
      <c r="C45" s="97" t="s">
        <v>494</v>
      </c>
      <c r="D45" s="169"/>
    </row>
    <row r="46" spans="1:14" ht="30">
      <c r="A46" s="106" t="s">
        <v>282</v>
      </c>
      <c r="B46" s="107" t="s">
        <v>21</v>
      </c>
      <c r="C46" s="97" t="s">
        <v>497</v>
      </c>
      <c r="D46" s="169"/>
    </row>
    <row r="47" spans="1:14" s="1" customFormat="1" ht="120">
      <c r="A47" s="146" t="s">
        <v>283</v>
      </c>
      <c r="B47" s="89" t="s">
        <v>22</v>
      </c>
      <c r="C47" s="99" t="s">
        <v>588</v>
      </c>
      <c r="D47" s="168"/>
      <c r="G47" s="148">
        <f>SUM(G48:G54)</f>
        <v>60</v>
      </c>
      <c r="I47" s="148"/>
      <c r="J47" s="148"/>
      <c r="K47" s="148">
        <f t="shared" ref="K47:M47" si="4">SUM(K48:K54)</f>
        <v>240</v>
      </c>
      <c r="L47" s="148">
        <f t="shared" si="4"/>
        <v>240</v>
      </c>
      <c r="M47" s="148">
        <f t="shared" si="4"/>
        <v>240</v>
      </c>
    </row>
    <row r="48" spans="1:14">
      <c r="A48" s="106" t="s">
        <v>284</v>
      </c>
      <c r="B48" s="107" t="s">
        <v>499</v>
      </c>
      <c r="C48" s="97" t="s">
        <v>500</v>
      </c>
      <c r="D48" s="169"/>
      <c r="G48" s="147">
        <v>20</v>
      </c>
      <c r="K48" s="147">
        <v>80</v>
      </c>
      <c r="L48" s="147">
        <v>80</v>
      </c>
      <c r="M48" s="147">
        <v>80</v>
      </c>
      <c r="N48" s="147">
        <v>3</v>
      </c>
    </row>
    <row r="49" spans="1:14" ht="45">
      <c r="A49" s="106" t="s">
        <v>285</v>
      </c>
      <c r="B49" s="107" t="s">
        <v>242</v>
      </c>
      <c r="C49" s="97" t="s">
        <v>504</v>
      </c>
      <c r="D49" s="169"/>
      <c r="G49" s="147">
        <v>20</v>
      </c>
      <c r="K49" s="147">
        <v>80</v>
      </c>
      <c r="L49" s="147">
        <v>80</v>
      </c>
      <c r="M49" s="147">
        <v>80</v>
      </c>
      <c r="N49" s="147">
        <v>3</v>
      </c>
    </row>
    <row r="50" spans="1:14" ht="30">
      <c r="A50" s="106" t="s">
        <v>286</v>
      </c>
      <c r="B50" s="107" t="s">
        <v>243</v>
      </c>
      <c r="C50" s="97" t="s">
        <v>503</v>
      </c>
      <c r="D50" s="169"/>
      <c r="G50" s="147">
        <v>20</v>
      </c>
      <c r="K50" s="147">
        <v>80</v>
      </c>
      <c r="L50" s="147">
        <v>80</v>
      </c>
      <c r="M50" s="147">
        <v>80</v>
      </c>
      <c r="N50" s="147">
        <v>3</v>
      </c>
    </row>
    <row r="51" spans="1:14" ht="30">
      <c r="A51" s="106" t="s">
        <v>287</v>
      </c>
      <c r="B51" s="107" t="s">
        <v>245</v>
      </c>
      <c r="C51" s="97" t="s">
        <v>508</v>
      </c>
      <c r="D51" s="169"/>
    </row>
    <row r="52" spans="1:14" ht="30">
      <c r="A52" s="106" t="s">
        <v>288</v>
      </c>
      <c r="B52" s="107" t="s">
        <v>244</v>
      </c>
      <c r="C52" s="97" t="s">
        <v>507</v>
      </c>
      <c r="D52" s="169"/>
    </row>
    <row r="53" spans="1:14" ht="30">
      <c r="A53" s="106" t="s">
        <v>289</v>
      </c>
      <c r="B53" s="107" t="s">
        <v>246</v>
      </c>
      <c r="C53" s="97" t="s">
        <v>509</v>
      </c>
      <c r="D53" s="169"/>
    </row>
    <row r="54" spans="1:14" ht="30">
      <c r="A54" s="106" t="s">
        <v>290</v>
      </c>
      <c r="B54" s="107" t="s">
        <v>247</v>
      </c>
      <c r="C54" s="97" t="s">
        <v>511</v>
      </c>
      <c r="D54" s="169"/>
    </row>
    <row r="55" spans="1:14" s="1" customFormat="1" ht="30">
      <c r="A55" s="146" t="s">
        <v>291</v>
      </c>
      <c r="B55" s="89" t="s">
        <v>23</v>
      </c>
      <c r="C55" s="99" t="s">
        <v>514</v>
      </c>
      <c r="D55" s="168"/>
      <c r="G55" s="148">
        <f t="shared" ref="G55" si="5">SUM(G56:G62)</f>
        <v>60</v>
      </c>
      <c r="I55" s="148"/>
      <c r="J55" s="148"/>
      <c r="K55" s="148">
        <f>SUM(K56:K62)</f>
        <v>240</v>
      </c>
      <c r="L55" s="148">
        <f>SUM(L56:L62)</f>
        <v>240</v>
      </c>
      <c r="M55" s="148">
        <f>SUM(M56:M62)</f>
        <v>240</v>
      </c>
    </row>
    <row r="56" spans="1:14" ht="30">
      <c r="A56" s="106" t="s">
        <v>292</v>
      </c>
      <c r="B56" s="107" t="s">
        <v>24</v>
      </c>
      <c r="C56" s="97" t="s">
        <v>516</v>
      </c>
      <c r="D56" s="169"/>
    </row>
    <row r="57" spans="1:14" ht="45">
      <c r="A57" s="106" t="s">
        <v>293</v>
      </c>
      <c r="B57" s="107" t="s">
        <v>25</v>
      </c>
      <c r="C57" s="97" t="s">
        <v>515</v>
      </c>
      <c r="D57" s="169"/>
    </row>
    <row r="58" spans="1:14" ht="30">
      <c r="A58" s="106" t="s">
        <v>294</v>
      </c>
      <c r="B58" s="107" t="s">
        <v>197</v>
      </c>
      <c r="C58" s="97" t="s">
        <v>519</v>
      </c>
      <c r="D58" s="169"/>
      <c r="G58" s="147">
        <v>20</v>
      </c>
      <c r="K58" s="147">
        <v>80</v>
      </c>
      <c r="L58" s="147">
        <v>80</v>
      </c>
      <c r="M58" s="147">
        <v>80</v>
      </c>
      <c r="N58" s="147">
        <v>3</v>
      </c>
    </row>
    <row r="59" spans="1:14" ht="45">
      <c r="A59" s="106" t="s">
        <v>295</v>
      </c>
      <c r="B59" s="107" t="s">
        <v>26</v>
      </c>
      <c r="C59" s="97" t="s">
        <v>521</v>
      </c>
      <c r="D59" s="169"/>
    </row>
    <row r="60" spans="1:14">
      <c r="A60" s="106" t="s">
        <v>296</v>
      </c>
      <c r="B60" s="107" t="s">
        <v>589</v>
      </c>
      <c r="C60" s="97" t="s">
        <v>522</v>
      </c>
      <c r="D60" s="169"/>
      <c r="G60" s="147">
        <v>20</v>
      </c>
      <c r="K60" s="147">
        <v>80</v>
      </c>
      <c r="L60" s="147">
        <v>80</v>
      </c>
      <c r="M60" s="147">
        <v>80</v>
      </c>
      <c r="N60" s="147">
        <v>3</v>
      </c>
    </row>
    <row r="61" spans="1:14" ht="60">
      <c r="A61" s="106" t="s">
        <v>296</v>
      </c>
      <c r="B61" s="107" t="s">
        <v>27</v>
      </c>
      <c r="C61" s="97" t="s">
        <v>525</v>
      </c>
      <c r="D61" s="169"/>
    </row>
    <row r="62" spans="1:14">
      <c r="A62" s="106" t="s">
        <v>297</v>
      </c>
      <c r="B62" s="107" t="s">
        <v>590</v>
      </c>
      <c r="C62" s="97" t="s">
        <v>591</v>
      </c>
      <c r="D62" s="169"/>
      <c r="G62" s="147">
        <v>20</v>
      </c>
      <c r="K62" s="147">
        <v>80</v>
      </c>
      <c r="L62" s="147">
        <v>80</v>
      </c>
      <c r="M62" s="147">
        <v>80</v>
      </c>
      <c r="N62" s="147">
        <v>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workbookViewId="0">
      <selection activeCell="S47" sqref="S47"/>
    </sheetView>
  </sheetViews>
  <sheetFormatPr baseColWidth="10" defaultRowHeight="15" x14ac:dyDescent="0"/>
  <cols>
    <col min="1" max="1" width="22.6640625" customWidth="1"/>
    <col min="2" max="2" width="53.33203125" customWidth="1"/>
    <col min="3" max="3" width="79.6640625" customWidth="1"/>
    <col min="4" max="4" width="13.33203125" customWidth="1"/>
    <col min="6" max="6" width="15.6640625" customWidth="1"/>
    <col min="7" max="8" width="14.1640625" customWidth="1"/>
    <col min="10" max="10" width="14" customWidth="1"/>
    <col min="11" max="11" width="13.6640625" customWidth="1"/>
    <col min="12" max="12" width="12.1640625" customWidth="1"/>
    <col min="13" max="13" width="13.1640625" customWidth="1"/>
    <col min="14" max="14" width="16" customWidth="1"/>
  </cols>
  <sheetData>
    <row r="1" spans="1:2" ht="31" customHeight="1">
      <c r="A1" s="195" t="s">
        <v>1056</v>
      </c>
    </row>
    <row r="2" spans="1:2">
      <c r="A2" s="46" t="s">
        <v>660</v>
      </c>
      <c r="B2" s="46"/>
    </row>
    <row r="3" spans="1:2">
      <c r="A3" s="46"/>
      <c r="B3" s="42"/>
    </row>
    <row r="4" spans="1:2">
      <c r="A4" s="39" t="s">
        <v>657</v>
      </c>
      <c r="B4" s="42" t="s">
        <v>658</v>
      </c>
    </row>
    <row r="5" spans="1:2" ht="30">
      <c r="A5" s="39">
        <v>2</v>
      </c>
      <c r="B5" s="42" t="s">
        <v>659</v>
      </c>
    </row>
    <row r="6" spans="1:2" ht="30">
      <c r="A6" s="39">
        <v>3</v>
      </c>
      <c r="B6" s="42" t="s">
        <v>661</v>
      </c>
    </row>
    <row r="7" spans="1:2" ht="30">
      <c r="A7" s="39">
        <v>4</v>
      </c>
      <c r="B7" s="42" t="s">
        <v>662</v>
      </c>
    </row>
    <row r="8" spans="1:2">
      <c r="A8" s="39">
        <v>5</v>
      </c>
      <c r="B8" s="42" t="s">
        <v>663</v>
      </c>
    </row>
    <row r="9" spans="1:2">
      <c r="A9" s="39"/>
      <c r="B9" s="42"/>
    </row>
    <row r="10" spans="1:2">
      <c r="A10" s="46" t="s">
        <v>1029</v>
      </c>
      <c r="B10" s="46"/>
    </row>
    <row r="11" spans="1:2">
      <c r="A11" s="39"/>
      <c r="B11" s="42"/>
    </row>
    <row r="12" spans="1:2">
      <c r="A12" s="39" t="s">
        <v>657</v>
      </c>
      <c r="B12" s="42" t="s">
        <v>1061</v>
      </c>
    </row>
    <row r="13" spans="1:2">
      <c r="A13" s="39">
        <v>2</v>
      </c>
      <c r="B13" s="42" t="s">
        <v>1030</v>
      </c>
    </row>
    <row r="14" spans="1:2">
      <c r="A14" s="39">
        <v>3</v>
      </c>
      <c r="B14" s="42" t="s">
        <v>1033</v>
      </c>
    </row>
    <row r="15" spans="1:2" ht="30">
      <c r="A15" s="39">
        <v>4</v>
      </c>
      <c r="B15" s="42" t="s">
        <v>1031</v>
      </c>
    </row>
    <row r="16" spans="1:2">
      <c r="A16" s="39">
        <v>5</v>
      </c>
      <c r="B16" s="42" t="s">
        <v>663</v>
      </c>
    </row>
    <row r="17" spans="1:14">
      <c r="A17" s="39"/>
      <c r="B17" s="42"/>
    </row>
    <row r="18" spans="1:14">
      <c r="A18" s="1" t="s">
        <v>816</v>
      </c>
    </row>
    <row r="19" spans="1:14" ht="16" thickBot="1"/>
    <row r="20" spans="1:14" ht="76" thickBot="1">
      <c r="E20" s="167" t="s">
        <v>609</v>
      </c>
      <c r="F20" s="172" t="s">
        <v>1063</v>
      </c>
      <c r="G20" s="149" t="s">
        <v>793</v>
      </c>
      <c r="H20" s="150" t="s">
        <v>794</v>
      </c>
      <c r="I20" s="150" t="s">
        <v>610</v>
      </c>
      <c r="J20" s="150" t="s">
        <v>611</v>
      </c>
      <c r="K20" s="150" t="s">
        <v>795</v>
      </c>
      <c r="L20" s="150" t="s">
        <v>612</v>
      </c>
      <c r="M20" s="151" t="s">
        <v>614</v>
      </c>
      <c r="N20" s="172" t="s">
        <v>1062</v>
      </c>
    </row>
    <row r="21" spans="1:14">
      <c r="A21" s="102" t="s">
        <v>451</v>
      </c>
      <c r="B21" s="103" t="s">
        <v>28</v>
      </c>
      <c r="C21" s="99"/>
      <c r="D21" s="168"/>
      <c r="E21">
        <f>E22+E24+E26+E29+E32</f>
        <v>0</v>
      </c>
      <c r="G21">
        <f t="shared" ref="G21" si="0">G22+G24+G26+G29+G32</f>
        <v>1960</v>
      </c>
      <c r="I21">
        <f>I22+I24+I26+I29+I32</f>
        <v>0</v>
      </c>
      <c r="J21">
        <f>J22+J24+J26+J29+J32</f>
        <v>0</v>
      </c>
      <c r="K21">
        <f>K22+K24+K26+K29+K32</f>
        <v>0</v>
      </c>
      <c r="L21">
        <f>L22+L24+L26+L29+L32</f>
        <v>2260</v>
      </c>
      <c r="M21">
        <f>M22+M24+M26+M29+M32</f>
        <v>0</v>
      </c>
    </row>
    <row r="22" spans="1:14">
      <c r="A22" s="104" t="s">
        <v>298</v>
      </c>
      <c r="B22" s="105" t="s">
        <v>29</v>
      </c>
      <c r="C22" s="97"/>
      <c r="D22" s="169"/>
      <c r="E22">
        <f>SUM(E23)</f>
        <v>0</v>
      </c>
      <c r="G22">
        <f t="shared" ref="G22" si="1">SUM(G23)</f>
        <v>0</v>
      </c>
      <c r="I22">
        <f>SUM(I23)</f>
        <v>0</v>
      </c>
      <c r="J22">
        <f>SUM(J23)</f>
        <v>0</v>
      </c>
      <c r="K22">
        <f>SUM(K23)</f>
        <v>0</v>
      </c>
      <c r="L22">
        <f>SUM(L23)</f>
        <v>0</v>
      </c>
      <c r="M22">
        <f>SUM(M23)</f>
        <v>0</v>
      </c>
    </row>
    <row r="23" spans="1:14">
      <c r="A23" s="106" t="s">
        <v>299</v>
      </c>
      <c r="B23" s="107" t="s">
        <v>30</v>
      </c>
      <c r="C23" s="97" t="s">
        <v>248</v>
      </c>
      <c r="D23" s="169"/>
      <c r="E23">
        <v>0</v>
      </c>
      <c r="G23">
        <v>0</v>
      </c>
      <c r="I23">
        <v>0</v>
      </c>
      <c r="J23">
        <v>0</v>
      </c>
      <c r="K23">
        <v>0</v>
      </c>
      <c r="L23">
        <v>0</v>
      </c>
      <c r="M23">
        <v>0</v>
      </c>
      <c r="N23" t="s">
        <v>1035</v>
      </c>
    </row>
    <row r="24" spans="1:14">
      <c r="A24" s="104" t="s">
        <v>300</v>
      </c>
      <c r="B24" s="105" t="s">
        <v>31</v>
      </c>
      <c r="C24" s="97"/>
      <c r="D24" s="169"/>
      <c r="E24">
        <f>SUM(E25)</f>
        <v>0</v>
      </c>
      <c r="G24">
        <f t="shared" ref="G24" si="2">SUM(G25)</f>
        <v>0</v>
      </c>
      <c r="I24">
        <f>SUM(I25)</f>
        <v>0</v>
      </c>
      <c r="J24">
        <f>SUM(J25)</f>
        <v>0</v>
      </c>
      <c r="K24">
        <f>SUM(K25)</f>
        <v>0</v>
      </c>
      <c r="L24">
        <f>SUM(L25)</f>
        <v>0</v>
      </c>
      <c r="M24">
        <f>SUM(M25)</f>
        <v>0</v>
      </c>
    </row>
    <row r="25" spans="1:14" ht="30">
      <c r="A25" s="106" t="s">
        <v>301</v>
      </c>
      <c r="B25" s="107" t="s">
        <v>249</v>
      </c>
      <c r="C25" s="97" t="s">
        <v>250</v>
      </c>
      <c r="D25" s="169"/>
      <c r="E25">
        <v>0</v>
      </c>
      <c r="G25">
        <v>0</v>
      </c>
      <c r="I25">
        <v>0</v>
      </c>
      <c r="J25">
        <v>0</v>
      </c>
      <c r="K25">
        <v>0</v>
      </c>
      <c r="L25">
        <v>0</v>
      </c>
      <c r="M25">
        <v>0</v>
      </c>
      <c r="N25" t="s">
        <v>1035</v>
      </c>
    </row>
    <row r="26" spans="1:14">
      <c r="A26" s="104" t="s">
        <v>302</v>
      </c>
      <c r="B26" s="105" t="s">
        <v>32</v>
      </c>
      <c r="C26" s="97"/>
      <c r="D26" s="169"/>
      <c r="E26">
        <f>SUM(E27:E28)</f>
        <v>0</v>
      </c>
      <c r="G26">
        <f t="shared" ref="G26" si="3">SUM(G27:G28)</f>
        <v>0</v>
      </c>
      <c r="I26">
        <f>SUM(I27:I28)</f>
        <v>0</v>
      </c>
      <c r="J26">
        <f>SUM(J27:J28)</f>
        <v>0</v>
      </c>
      <c r="K26">
        <f>SUM(K27:K28)</f>
        <v>0</v>
      </c>
      <c r="L26">
        <f>SUM(L27:L28)</f>
        <v>0</v>
      </c>
      <c r="M26">
        <f>SUM(M27:M28)</f>
        <v>0</v>
      </c>
    </row>
    <row r="27" spans="1:14" ht="30">
      <c r="A27" s="106" t="s">
        <v>303</v>
      </c>
      <c r="B27" s="107" t="s">
        <v>33</v>
      </c>
      <c r="C27" s="97" t="s">
        <v>34</v>
      </c>
      <c r="D27" s="169"/>
      <c r="E27">
        <v>0</v>
      </c>
      <c r="G27">
        <v>0</v>
      </c>
      <c r="I27">
        <v>0</v>
      </c>
      <c r="J27">
        <v>0</v>
      </c>
      <c r="K27">
        <v>0</v>
      </c>
      <c r="L27">
        <v>0</v>
      </c>
      <c r="M27">
        <v>0</v>
      </c>
      <c r="N27" t="s">
        <v>1035</v>
      </c>
    </row>
    <row r="28" spans="1:14">
      <c r="A28" s="106" t="s">
        <v>304</v>
      </c>
      <c r="B28" s="107" t="s">
        <v>35</v>
      </c>
      <c r="C28" s="97" t="s">
        <v>36</v>
      </c>
      <c r="D28" s="169"/>
      <c r="E28">
        <v>0</v>
      </c>
      <c r="G28">
        <v>0</v>
      </c>
      <c r="I28">
        <v>0</v>
      </c>
      <c r="J28">
        <v>0</v>
      </c>
      <c r="K28">
        <v>0</v>
      </c>
      <c r="L28">
        <v>0</v>
      </c>
      <c r="M28">
        <v>0</v>
      </c>
      <c r="N28" t="s">
        <v>1035</v>
      </c>
    </row>
    <row r="29" spans="1:14">
      <c r="A29" s="104" t="s">
        <v>305</v>
      </c>
      <c r="B29" s="105" t="s">
        <v>37</v>
      </c>
      <c r="C29" s="97"/>
      <c r="D29" s="169"/>
      <c r="E29">
        <f>SUM(E30:E31)</f>
        <v>0</v>
      </c>
      <c r="G29">
        <f t="shared" ref="G29" si="4">SUM(G30:G31)</f>
        <v>0</v>
      </c>
      <c r="I29">
        <f>SUM(I30:I31)</f>
        <v>0</v>
      </c>
      <c r="J29">
        <f>SUM(J30:J31)</f>
        <v>0</v>
      </c>
      <c r="K29">
        <f>SUM(K30:K31)</f>
        <v>0</v>
      </c>
      <c r="L29">
        <f>SUM(L30:L31)</f>
        <v>0</v>
      </c>
      <c r="M29">
        <f>SUM(M30:M31)</f>
        <v>0</v>
      </c>
    </row>
    <row r="30" spans="1:14" ht="30">
      <c r="A30" s="106" t="s">
        <v>306</v>
      </c>
      <c r="B30" s="107" t="s">
        <v>253</v>
      </c>
      <c r="C30" s="97" t="s">
        <v>252</v>
      </c>
      <c r="D30" s="169"/>
      <c r="E30">
        <v>0</v>
      </c>
      <c r="G30">
        <v>0</v>
      </c>
      <c r="I30">
        <v>0</v>
      </c>
      <c r="J30">
        <v>0</v>
      </c>
      <c r="K30">
        <v>0</v>
      </c>
      <c r="L30">
        <v>0</v>
      </c>
      <c r="M30">
        <v>0</v>
      </c>
      <c r="N30" t="s">
        <v>1035</v>
      </c>
    </row>
    <row r="31" spans="1:14" ht="30">
      <c r="A31" s="108" t="s">
        <v>593</v>
      </c>
      <c r="B31" s="109" t="s">
        <v>595</v>
      </c>
      <c r="C31" s="110" t="s">
        <v>594</v>
      </c>
      <c r="D31" s="110"/>
      <c r="E31">
        <v>0</v>
      </c>
      <c r="G31">
        <v>0</v>
      </c>
      <c r="I31">
        <v>0</v>
      </c>
      <c r="J31">
        <v>0</v>
      </c>
      <c r="K31">
        <v>0</v>
      </c>
      <c r="L31">
        <v>0</v>
      </c>
      <c r="M31">
        <v>0</v>
      </c>
      <c r="N31" t="s">
        <v>1035</v>
      </c>
    </row>
    <row r="32" spans="1:14">
      <c r="A32" s="104" t="s">
        <v>307</v>
      </c>
      <c r="B32" s="105" t="s">
        <v>38</v>
      </c>
      <c r="C32" s="97"/>
      <c r="D32" s="169"/>
      <c r="E32">
        <f>E33+E37+E41+E46</f>
        <v>0</v>
      </c>
      <c r="G32">
        <f t="shared" ref="G32" si="5">G33+G37+G41+G46</f>
        <v>1960</v>
      </c>
      <c r="I32">
        <f>I33+I37+I41+I46</f>
        <v>0</v>
      </c>
      <c r="J32">
        <f>J33+J37+J41+J46</f>
        <v>0</v>
      </c>
      <c r="K32">
        <f>K33+K37+K41+K46</f>
        <v>0</v>
      </c>
      <c r="L32">
        <f>L33+L37+L41+L46</f>
        <v>2260</v>
      </c>
      <c r="M32">
        <f>M33+M37+M41+M46</f>
        <v>0</v>
      </c>
    </row>
    <row r="33" spans="1:14">
      <c r="A33" s="106" t="s">
        <v>308</v>
      </c>
      <c r="B33" s="107" t="s">
        <v>39</v>
      </c>
      <c r="C33" s="97" t="s">
        <v>40</v>
      </c>
      <c r="D33" s="169"/>
      <c r="E33">
        <f>SUM(E34:E36)</f>
        <v>0</v>
      </c>
      <c r="G33">
        <f t="shared" ref="G33" si="6">SUM(G34:G36)</f>
        <v>0</v>
      </c>
      <c r="I33">
        <f>SUM(I34:I36)</f>
        <v>0</v>
      </c>
      <c r="J33">
        <f>SUM(J34:J36)</f>
        <v>0</v>
      </c>
      <c r="K33">
        <f>SUM(K34:K36)</f>
        <v>0</v>
      </c>
      <c r="L33">
        <f>SUM(L34:L36)</f>
        <v>0</v>
      </c>
      <c r="M33">
        <f>SUM(M34:M36)</f>
        <v>0</v>
      </c>
    </row>
    <row r="34" spans="1:14">
      <c r="A34" s="112" t="s">
        <v>309</v>
      </c>
      <c r="B34" s="113" t="s">
        <v>41</v>
      </c>
      <c r="C34" s="97" t="s">
        <v>42</v>
      </c>
      <c r="D34" s="169"/>
      <c r="N34" t="s">
        <v>1035</v>
      </c>
    </row>
    <row r="35" spans="1:14" ht="30">
      <c r="A35" s="112" t="s">
        <v>310</v>
      </c>
      <c r="B35" s="113" t="s">
        <v>43</v>
      </c>
      <c r="C35" s="97" t="s">
        <v>596</v>
      </c>
      <c r="D35" s="169"/>
      <c r="N35" t="s">
        <v>1035</v>
      </c>
    </row>
    <row r="36" spans="1:14" ht="45">
      <c r="A36" s="112" t="s">
        <v>311</v>
      </c>
      <c r="B36" s="113" t="s">
        <v>44</v>
      </c>
      <c r="C36" s="97" t="s">
        <v>251</v>
      </c>
      <c r="D36" s="169"/>
      <c r="N36" t="s">
        <v>1035</v>
      </c>
    </row>
    <row r="37" spans="1:14">
      <c r="A37" s="106" t="s">
        <v>312</v>
      </c>
      <c r="B37" s="107" t="s">
        <v>45</v>
      </c>
      <c r="C37" s="97"/>
      <c r="D37" s="169"/>
      <c r="E37">
        <f>SUM(E38:E40)</f>
        <v>0</v>
      </c>
      <c r="G37">
        <f t="shared" ref="G37" si="7">SUM(G38:G40)</f>
        <v>0</v>
      </c>
      <c r="I37">
        <f>SUM(I38:I40)</f>
        <v>0</v>
      </c>
      <c r="J37">
        <f>SUM(J38:J40)</f>
        <v>0</v>
      </c>
      <c r="K37">
        <f>SUM(K38:K40)</f>
        <v>0</v>
      </c>
      <c r="L37">
        <f>SUM(L38:L40)</f>
        <v>0</v>
      </c>
      <c r="M37">
        <f>SUM(M38:M40)</f>
        <v>0</v>
      </c>
    </row>
    <row r="38" spans="1:14" ht="30">
      <c r="A38" s="112" t="s">
        <v>313</v>
      </c>
      <c r="B38" s="113" t="s">
        <v>46</v>
      </c>
      <c r="C38" s="97" t="s">
        <v>47</v>
      </c>
      <c r="D38" s="169"/>
      <c r="N38" t="s">
        <v>1035</v>
      </c>
    </row>
    <row r="39" spans="1:14">
      <c r="A39" s="112" t="s">
        <v>314</v>
      </c>
      <c r="B39" s="113" t="s">
        <v>48</v>
      </c>
      <c r="C39" s="97" t="s">
        <v>49</v>
      </c>
      <c r="D39" s="169"/>
      <c r="N39" t="s">
        <v>1035</v>
      </c>
    </row>
    <row r="40" spans="1:14">
      <c r="A40" s="112" t="s">
        <v>315</v>
      </c>
      <c r="B40" s="113" t="s">
        <v>597</v>
      </c>
      <c r="C40" s="97" t="s">
        <v>50</v>
      </c>
      <c r="D40" s="169"/>
      <c r="N40" t="s">
        <v>1035</v>
      </c>
    </row>
    <row r="41" spans="1:14">
      <c r="A41" s="106" t="s">
        <v>316</v>
      </c>
      <c r="B41" s="107" t="s">
        <v>51</v>
      </c>
      <c r="C41" s="97" t="s">
        <v>52</v>
      </c>
      <c r="D41" s="169"/>
      <c r="E41">
        <f>SUM(E42:E45)</f>
        <v>0</v>
      </c>
      <c r="G41">
        <f t="shared" ref="G41" si="8">SUM(G42:G45)</f>
        <v>1160</v>
      </c>
      <c r="I41">
        <f>SUM(I42:I45)</f>
        <v>0</v>
      </c>
      <c r="J41">
        <f>SUM(J42:J45)</f>
        <v>0</v>
      </c>
      <c r="K41">
        <f>SUM(K42:K45)</f>
        <v>0</v>
      </c>
      <c r="L41">
        <f>SUM(L42:L45)</f>
        <v>1060</v>
      </c>
      <c r="M41">
        <f>SUM(M42:M45)</f>
        <v>0</v>
      </c>
    </row>
    <row r="42" spans="1:14">
      <c r="A42" s="112" t="s">
        <v>317</v>
      </c>
      <c r="B42" s="113" t="s">
        <v>53</v>
      </c>
      <c r="C42" s="97" t="s">
        <v>54</v>
      </c>
      <c r="D42" s="169"/>
      <c r="G42">
        <v>333</v>
      </c>
      <c r="L42">
        <v>300</v>
      </c>
      <c r="N42">
        <v>3</v>
      </c>
    </row>
    <row r="43" spans="1:14">
      <c r="A43" s="112" t="s">
        <v>318</v>
      </c>
      <c r="B43" s="113" t="s">
        <v>55</v>
      </c>
      <c r="C43" s="97" t="s">
        <v>56</v>
      </c>
      <c r="D43" s="169"/>
      <c r="G43">
        <v>667</v>
      </c>
      <c r="L43">
        <v>600</v>
      </c>
      <c r="N43">
        <v>3</v>
      </c>
    </row>
    <row r="44" spans="1:14">
      <c r="A44" s="112" t="s">
        <v>319</v>
      </c>
      <c r="B44" s="113" t="s">
        <v>57</v>
      </c>
      <c r="C44" s="97" t="s">
        <v>58</v>
      </c>
      <c r="D44" s="169"/>
      <c r="G44">
        <v>80</v>
      </c>
      <c r="L44">
        <v>80</v>
      </c>
      <c r="N44">
        <v>3</v>
      </c>
    </row>
    <row r="45" spans="1:14">
      <c r="A45" s="112" t="s">
        <v>320</v>
      </c>
      <c r="B45" s="113" t="s">
        <v>59</v>
      </c>
      <c r="C45" s="97" t="s">
        <v>60</v>
      </c>
      <c r="D45" s="169"/>
      <c r="G45">
        <v>80</v>
      </c>
      <c r="L45">
        <v>80</v>
      </c>
      <c r="N45">
        <v>3</v>
      </c>
    </row>
    <row r="46" spans="1:14">
      <c r="A46" s="106" t="s">
        <v>321</v>
      </c>
      <c r="B46" s="107" t="s">
        <v>61</v>
      </c>
      <c r="C46" s="97"/>
      <c r="D46" s="169"/>
      <c r="E46">
        <f>SUM(E47:E48)</f>
        <v>0</v>
      </c>
      <c r="G46">
        <f t="shared" ref="G46" si="9">SUM(G47:G48)</f>
        <v>800</v>
      </c>
      <c r="I46">
        <f>SUM(I47:I48)</f>
        <v>0</v>
      </c>
      <c r="J46">
        <f>SUM(J47:J48)</f>
        <v>0</v>
      </c>
      <c r="K46">
        <f>SUM(K47:K48)</f>
        <v>0</v>
      </c>
      <c r="L46">
        <f>SUM(L47:L48)</f>
        <v>1200</v>
      </c>
      <c r="M46">
        <f>SUM(M47:M48)</f>
        <v>0</v>
      </c>
    </row>
    <row r="47" spans="1:14">
      <c r="A47" s="112" t="s">
        <v>322</v>
      </c>
      <c r="B47" s="113" t="s">
        <v>62</v>
      </c>
      <c r="C47" s="97" t="s">
        <v>63</v>
      </c>
      <c r="D47" s="169"/>
      <c r="G47">
        <v>400</v>
      </c>
      <c r="L47">
        <v>600</v>
      </c>
      <c r="N47">
        <v>3</v>
      </c>
    </row>
    <row r="48" spans="1:14" ht="30">
      <c r="A48" s="112" t="s">
        <v>323</v>
      </c>
      <c r="B48" s="113" t="s">
        <v>64</v>
      </c>
      <c r="C48" s="97" t="s">
        <v>65</v>
      </c>
      <c r="D48" s="169"/>
      <c r="G48">
        <v>400</v>
      </c>
      <c r="L48">
        <v>600</v>
      </c>
      <c r="N48">
        <v>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N202"/>
  <sheetViews>
    <sheetView topLeftCell="A47" workbookViewId="0">
      <selection activeCell="Y86" sqref="Y86"/>
    </sheetView>
  </sheetViews>
  <sheetFormatPr baseColWidth="10" defaultRowHeight="15" x14ac:dyDescent="0"/>
  <cols>
    <col min="2" max="2" width="45.83203125" style="15" customWidth="1"/>
    <col min="3" max="3" width="38.6640625" customWidth="1"/>
    <col min="4" max="4" width="11.33203125" bestFit="1" customWidth="1"/>
    <col min="6" max="6" width="12.1640625" customWidth="1"/>
    <col min="10" max="10" width="12.83203125" customWidth="1"/>
    <col min="11" max="11" width="12.5" customWidth="1"/>
    <col min="12" max="12" width="14" customWidth="1"/>
    <col min="24" max="24" width="15" customWidth="1"/>
    <col min="27" max="27" width="15.1640625" customWidth="1"/>
  </cols>
  <sheetData>
    <row r="1" spans="1:2" ht="42" customHeight="1">
      <c r="A1" s="195" t="s">
        <v>1056</v>
      </c>
    </row>
    <row r="2" spans="1:2">
      <c r="A2" s="16" t="s">
        <v>660</v>
      </c>
      <c r="B2" s="17"/>
    </row>
    <row r="3" spans="1:2">
      <c r="A3" s="16"/>
      <c r="B3" s="17"/>
    </row>
    <row r="4" spans="1:2" ht="30">
      <c r="A4" s="15" t="s">
        <v>657</v>
      </c>
      <c r="B4" s="17" t="s">
        <v>658</v>
      </c>
    </row>
    <row r="5" spans="1:2" ht="30">
      <c r="A5" s="15">
        <v>2</v>
      </c>
      <c r="B5" s="17" t="s">
        <v>659</v>
      </c>
    </row>
    <row r="6" spans="1:2" ht="30">
      <c r="A6" s="15">
        <v>3</v>
      </c>
      <c r="B6" s="17" t="s">
        <v>661</v>
      </c>
    </row>
    <row r="7" spans="1:2" ht="30">
      <c r="A7" s="15">
        <v>4</v>
      </c>
      <c r="B7" s="17" t="s">
        <v>662</v>
      </c>
    </row>
    <row r="8" spans="1:2">
      <c r="A8" s="15">
        <v>5</v>
      </c>
      <c r="B8" s="17" t="s">
        <v>663</v>
      </c>
    </row>
    <row r="9" spans="1:2">
      <c r="A9" s="15"/>
      <c r="B9" s="17"/>
    </row>
    <row r="10" spans="1:2">
      <c r="A10" s="46" t="s">
        <v>1029</v>
      </c>
      <c r="B10" s="46"/>
    </row>
    <row r="11" spans="1:2">
      <c r="A11" s="39"/>
      <c r="B11" s="42"/>
    </row>
    <row r="12" spans="1:2">
      <c r="A12" s="39" t="s">
        <v>657</v>
      </c>
      <c r="B12" s="42" t="s">
        <v>1061</v>
      </c>
    </row>
    <row r="13" spans="1:2">
      <c r="A13" s="39">
        <v>2</v>
      </c>
      <c r="B13" s="42" t="s">
        <v>1030</v>
      </c>
    </row>
    <row r="14" spans="1:2" ht="30">
      <c r="A14" s="39">
        <v>3</v>
      </c>
      <c r="B14" s="42" t="s">
        <v>1033</v>
      </c>
    </row>
    <row r="15" spans="1:2" ht="30">
      <c r="A15" s="39">
        <v>4</v>
      </c>
      <c r="B15" s="42" t="s">
        <v>1031</v>
      </c>
    </row>
    <row r="16" spans="1:2">
      <c r="A16" s="39">
        <v>5</v>
      </c>
      <c r="B16" s="42" t="s">
        <v>663</v>
      </c>
    </row>
    <row r="17" spans="1:248">
      <c r="A17" s="39"/>
      <c r="B17" s="42"/>
    </row>
    <row r="18" spans="1:248">
      <c r="A18" s="194" t="s">
        <v>1054</v>
      </c>
      <c r="B18" s="42"/>
    </row>
    <row r="19" spans="1:248" ht="16" thickBot="1"/>
    <row r="20" spans="1:248" ht="31" thickBot="1">
      <c r="D20" s="163" t="s">
        <v>609</v>
      </c>
      <c r="E20" s="164" t="s">
        <v>793</v>
      </c>
      <c r="F20" s="164" t="s">
        <v>794</v>
      </c>
      <c r="G20" s="165" t="s">
        <v>610</v>
      </c>
      <c r="H20" s="164" t="s">
        <v>818</v>
      </c>
      <c r="I20" s="164" t="s">
        <v>795</v>
      </c>
      <c r="J20" s="165" t="s">
        <v>612</v>
      </c>
      <c r="K20" s="166" t="s">
        <v>614</v>
      </c>
      <c r="L20" s="92"/>
    </row>
    <row r="21" spans="1:248">
      <c r="A21" s="198" t="s">
        <v>325</v>
      </c>
      <c r="B21" s="49" t="s">
        <v>785</v>
      </c>
      <c r="C21" s="48"/>
      <c r="D21">
        <f>D24+D41</f>
        <v>185000</v>
      </c>
      <c r="E21">
        <f>E24+E41</f>
        <v>3040</v>
      </c>
      <c r="G21">
        <f>F24+F41</f>
        <v>1440</v>
      </c>
      <c r="H21">
        <f>G24+G41</f>
        <v>1120</v>
      </c>
      <c r="K21">
        <f>H24+H41</f>
        <v>880</v>
      </c>
    </row>
    <row r="22" spans="1:248">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197"/>
      <c r="DC22" s="197"/>
      <c r="DD22" s="197"/>
      <c r="DE22" s="197"/>
      <c r="DF22" s="197"/>
      <c r="DG22" s="197"/>
      <c r="DH22" s="197"/>
      <c r="DI22" s="197"/>
      <c r="DJ22" s="197"/>
      <c r="DK22" s="197"/>
      <c r="DL22" s="197"/>
      <c r="DM22" s="197"/>
      <c r="DN22" s="197"/>
      <c r="DO22" s="197"/>
      <c r="DP22" s="197"/>
      <c r="DQ22" s="197"/>
      <c r="DR22" s="197"/>
      <c r="DS22" s="197"/>
      <c r="DT22" s="197"/>
      <c r="DU22" s="197"/>
      <c r="DV22" s="197"/>
      <c r="DW22" s="197"/>
      <c r="DX22" s="197"/>
      <c r="DY22" s="197"/>
      <c r="DZ22" s="197"/>
      <c r="EA22" s="197"/>
      <c r="EB22" s="197"/>
      <c r="EC22" s="197"/>
      <c r="ED22" s="197"/>
      <c r="EE22" s="197"/>
      <c r="EF22" s="197"/>
      <c r="EG22" s="197"/>
      <c r="EH22" s="197"/>
      <c r="EI22" s="197"/>
      <c r="EJ22" s="197"/>
      <c r="EK22" s="197"/>
      <c r="EL22" s="197"/>
      <c r="EM22" s="197"/>
      <c r="EN22" s="197"/>
      <c r="EO22" s="197"/>
      <c r="EP22" s="197"/>
      <c r="EQ22" s="197"/>
      <c r="ER22" s="197"/>
      <c r="ES22" s="197"/>
      <c r="ET22" s="197"/>
      <c r="EU22" s="197"/>
      <c r="EV22" s="197"/>
      <c r="EW22" s="197"/>
      <c r="EX22" s="197"/>
      <c r="EY22" s="197"/>
      <c r="EZ22" s="197"/>
      <c r="FA22" s="197"/>
      <c r="FB22" s="197"/>
      <c r="FC22" s="197"/>
      <c r="FD22" s="197"/>
      <c r="FE22" s="197"/>
      <c r="FF22" s="197"/>
      <c r="FG22" s="197"/>
      <c r="FH22" s="197"/>
      <c r="FI22" s="197"/>
      <c r="FJ22" s="197"/>
      <c r="FK22" s="197"/>
      <c r="FL22" s="197"/>
      <c r="FM22" s="197"/>
      <c r="FN22" s="197"/>
      <c r="FO22" s="197"/>
      <c r="FP22" s="197"/>
      <c r="FQ22" s="197"/>
      <c r="FR22" s="197"/>
      <c r="FS22" s="197"/>
      <c r="FT22" s="197"/>
      <c r="FU22" s="197"/>
      <c r="FV22" s="197"/>
      <c r="FW22" s="197"/>
      <c r="FX22" s="197"/>
      <c r="FY22" s="197"/>
      <c r="FZ22" s="197"/>
      <c r="GA22" s="197"/>
      <c r="GB22" s="197"/>
      <c r="GC22" s="197"/>
      <c r="GD22" s="197"/>
      <c r="GE22" s="197"/>
      <c r="GF22" s="197"/>
      <c r="GG22" s="197"/>
      <c r="GH22" s="197"/>
      <c r="GI22" s="197"/>
      <c r="GJ22" s="197"/>
      <c r="GK22" s="197"/>
      <c r="GL22" s="197"/>
      <c r="GM22" s="197"/>
      <c r="GN22" s="197"/>
      <c r="GO22" s="197"/>
      <c r="GP22" s="197"/>
      <c r="GQ22" s="197"/>
      <c r="GR22" s="197"/>
      <c r="GS22" s="197"/>
      <c r="GT22" s="197"/>
      <c r="GU22" s="197"/>
      <c r="GV22" s="197"/>
      <c r="GW22" s="197"/>
      <c r="GX22" s="197"/>
      <c r="GY22" s="197"/>
      <c r="GZ22" s="197"/>
      <c r="HA22" s="197"/>
      <c r="HB22" s="197"/>
      <c r="HC22" s="197"/>
      <c r="HD22" s="197"/>
      <c r="HE22" s="197"/>
      <c r="HF22" s="197"/>
      <c r="HG22" s="197"/>
      <c r="HH22" s="197"/>
      <c r="HI22" s="197"/>
      <c r="HJ22" s="197"/>
      <c r="HK22" s="197"/>
      <c r="HL22" s="197"/>
      <c r="HM22" s="197"/>
      <c r="HN22" s="197"/>
      <c r="HO22" s="197"/>
      <c r="HP22" s="197"/>
      <c r="HQ22" s="197"/>
      <c r="HR22" s="197"/>
      <c r="HS22" s="197"/>
      <c r="HT22" s="197"/>
      <c r="HU22" s="197"/>
      <c r="HV22" s="197"/>
      <c r="HW22" s="197"/>
      <c r="HX22" s="197"/>
      <c r="HY22" s="197"/>
      <c r="HZ22" s="197"/>
      <c r="IA22" s="197"/>
      <c r="IB22" s="197"/>
      <c r="IC22" s="197"/>
      <c r="ID22" s="197"/>
      <c r="IE22" s="197"/>
      <c r="IF22" s="197"/>
      <c r="IG22" s="197"/>
      <c r="IH22" s="197"/>
      <c r="II22" s="197"/>
      <c r="IJ22" s="197"/>
      <c r="IK22" s="197"/>
      <c r="IL22" s="197"/>
      <c r="IM22" s="197"/>
      <c r="IN22" s="197"/>
    </row>
    <row r="23" spans="1:248">
      <c r="A23" s="74"/>
      <c r="B23" s="64"/>
      <c r="C23" s="74"/>
      <c r="D23" s="74" t="s">
        <v>609</v>
      </c>
      <c r="E23" s="74" t="s">
        <v>696</v>
      </c>
      <c r="F23" s="74" t="s">
        <v>610</v>
      </c>
      <c r="G23" s="74" t="s">
        <v>611</v>
      </c>
      <c r="H23" s="74" t="s">
        <v>764</v>
      </c>
      <c r="I23" s="74"/>
      <c r="J23" s="74"/>
      <c r="K23" s="74"/>
      <c r="L23" s="74"/>
      <c r="M23" s="74"/>
      <c r="N23" s="74"/>
      <c r="O23" s="74"/>
      <c r="P23" s="74"/>
      <c r="Q23" s="74"/>
      <c r="R23" s="74"/>
      <c r="S23" s="74"/>
      <c r="T23" s="74"/>
      <c r="U23" s="74"/>
      <c r="V23" s="74"/>
      <c r="W23" s="74"/>
      <c r="X23" s="74"/>
      <c r="Y23" s="74"/>
      <c r="Z23" s="74"/>
      <c r="AA23" s="74"/>
      <c r="AB23" s="197"/>
      <c r="AC23" s="197"/>
      <c r="AD23" s="197"/>
      <c r="AE23" s="197"/>
      <c r="AF23" s="197"/>
      <c r="AG23" s="197"/>
      <c r="AH23" s="197"/>
      <c r="AI23" s="197"/>
      <c r="AJ23" s="197"/>
      <c r="AK23" s="197"/>
      <c r="AL23" s="197"/>
      <c r="AM23" s="197"/>
      <c r="AN23" s="197"/>
      <c r="AO23" s="197"/>
      <c r="AP23" s="197"/>
      <c r="AQ23" s="197"/>
      <c r="AR23" s="197"/>
      <c r="AS23" s="197"/>
      <c r="AT23" s="197"/>
      <c r="AU23" s="197"/>
      <c r="AV23" s="197"/>
      <c r="AW23" s="197"/>
      <c r="AX23" s="197"/>
      <c r="AY23" s="197"/>
      <c r="AZ23" s="197"/>
      <c r="BA23" s="197"/>
      <c r="BB23" s="197"/>
      <c r="BC23" s="197"/>
      <c r="BD23" s="197"/>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c r="CA23" s="197"/>
      <c r="CB23" s="197"/>
      <c r="CC23" s="197"/>
      <c r="CD23" s="197"/>
      <c r="CE23" s="197"/>
      <c r="CF23" s="197"/>
      <c r="CG23" s="197"/>
      <c r="CH23" s="197"/>
      <c r="CI23" s="197"/>
      <c r="CJ23" s="197"/>
      <c r="CK23" s="197"/>
      <c r="CL23" s="197"/>
      <c r="CM23" s="197"/>
      <c r="CN23" s="197"/>
      <c r="CO23" s="197"/>
      <c r="CP23" s="197"/>
      <c r="CQ23" s="197"/>
      <c r="CR23" s="197"/>
      <c r="CS23" s="197"/>
      <c r="CT23" s="197"/>
      <c r="CU23" s="197"/>
      <c r="CV23" s="197"/>
      <c r="CW23" s="197"/>
      <c r="CX23" s="197"/>
      <c r="CY23" s="197"/>
      <c r="CZ23" s="197"/>
      <c r="DA23" s="197"/>
      <c r="DB23" s="197"/>
      <c r="DC23" s="197"/>
      <c r="DD23" s="197"/>
      <c r="DE23" s="197"/>
      <c r="DF23" s="197"/>
      <c r="DG23" s="197"/>
      <c r="DH23" s="197"/>
      <c r="DI23" s="197"/>
      <c r="DJ23" s="197"/>
      <c r="DK23" s="197"/>
      <c r="DL23" s="197"/>
      <c r="DM23" s="197"/>
      <c r="DN23" s="197"/>
      <c r="DO23" s="197"/>
      <c r="DP23" s="197"/>
      <c r="DQ23" s="197"/>
      <c r="DR23" s="197"/>
      <c r="DS23" s="197"/>
      <c r="DT23" s="197"/>
      <c r="DU23" s="197"/>
      <c r="DV23" s="197"/>
      <c r="DW23" s="197"/>
      <c r="DX23" s="197"/>
      <c r="DY23" s="197"/>
      <c r="DZ23" s="197"/>
      <c r="EA23" s="197"/>
      <c r="EB23" s="197"/>
      <c r="EC23" s="197"/>
      <c r="ED23" s="197"/>
      <c r="EE23" s="197"/>
      <c r="EF23" s="197"/>
      <c r="EG23" s="197"/>
      <c r="EH23" s="197"/>
      <c r="EI23" s="197"/>
      <c r="EJ23" s="197"/>
      <c r="EK23" s="197"/>
      <c r="EL23" s="197"/>
      <c r="EM23" s="197"/>
      <c r="EN23" s="197"/>
      <c r="EO23" s="197"/>
      <c r="EP23" s="197"/>
      <c r="EQ23" s="197"/>
      <c r="ER23" s="197"/>
      <c r="ES23" s="197"/>
      <c r="ET23" s="197"/>
      <c r="EU23" s="197"/>
      <c r="EV23" s="197"/>
      <c r="EW23" s="197"/>
      <c r="EX23" s="197"/>
      <c r="EY23" s="197"/>
      <c r="EZ23" s="197"/>
      <c r="FA23" s="197"/>
      <c r="FB23" s="197"/>
      <c r="FC23" s="197"/>
      <c r="FD23" s="197"/>
      <c r="FE23" s="197"/>
      <c r="FF23" s="197"/>
      <c r="FG23" s="197"/>
      <c r="FH23" s="197"/>
      <c r="FI23" s="197"/>
      <c r="FJ23" s="197"/>
      <c r="FK23" s="197"/>
      <c r="FL23" s="197"/>
      <c r="FM23" s="197"/>
      <c r="FN23" s="197"/>
      <c r="FO23" s="197"/>
      <c r="FP23" s="197"/>
      <c r="FQ23" s="197"/>
      <c r="FR23" s="197"/>
      <c r="FS23" s="197"/>
      <c r="FT23" s="197"/>
      <c r="FU23" s="197"/>
      <c r="FV23" s="197"/>
      <c r="FW23" s="197"/>
      <c r="FX23" s="197"/>
      <c r="FY23" s="197"/>
      <c r="FZ23" s="197"/>
      <c r="GA23" s="197"/>
      <c r="GB23" s="197"/>
      <c r="GC23" s="197"/>
      <c r="GD23" s="197"/>
      <c r="GE23" s="197"/>
      <c r="GF23" s="197"/>
      <c r="GG23" s="197"/>
      <c r="GH23" s="197"/>
      <c r="GI23" s="197"/>
      <c r="GJ23" s="197"/>
      <c r="GK23" s="197"/>
      <c r="GL23" s="197"/>
      <c r="GM23" s="197"/>
      <c r="GN23" s="197"/>
      <c r="GO23" s="197"/>
      <c r="GP23" s="197"/>
      <c r="GQ23" s="197"/>
      <c r="GR23" s="197"/>
      <c r="GS23" s="197"/>
      <c r="GT23" s="197"/>
      <c r="GU23" s="197"/>
      <c r="GV23" s="197"/>
      <c r="GW23" s="197"/>
      <c r="GX23" s="197"/>
      <c r="GY23" s="197"/>
      <c r="GZ23" s="197"/>
      <c r="HA23" s="197"/>
      <c r="HB23" s="197"/>
      <c r="HC23" s="197"/>
      <c r="HD23" s="197"/>
      <c r="HE23" s="197"/>
      <c r="HF23" s="197"/>
      <c r="HG23" s="197"/>
      <c r="HH23" s="197"/>
      <c r="HI23" s="197"/>
      <c r="HJ23" s="197"/>
      <c r="HK23" s="197"/>
      <c r="HL23" s="197"/>
      <c r="HM23" s="197"/>
      <c r="HN23" s="197"/>
      <c r="HO23" s="197"/>
      <c r="HP23" s="197"/>
      <c r="HQ23" s="197"/>
      <c r="HR23" s="197"/>
      <c r="HS23" s="197"/>
      <c r="HT23" s="197"/>
      <c r="HU23" s="197"/>
      <c r="HV23" s="197"/>
      <c r="HW23" s="197"/>
      <c r="HX23" s="197"/>
      <c r="HY23" s="197"/>
      <c r="HZ23" s="197"/>
      <c r="IA23" s="197"/>
      <c r="IB23" s="197"/>
      <c r="IC23" s="197"/>
      <c r="ID23" s="197"/>
      <c r="IE23" s="197"/>
      <c r="IF23" s="197"/>
      <c r="IG23" s="197"/>
      <c r="IH23" s="197"/>
      <c r="II23" s="197"/>
      <c r="IJ23" s="197"/>
      <c r="IK23" s="197"/>
      <c r="IL23" s="197"/>
      <c r="IM23" s="197"/>
      <c r="IN23" s="197"/>
    </row>
    <row r="24" spans="1:248">
      <c r="A24" s="74"/>
      <c r="B24" s="211" t="s">
        <v>326</v>
      </c>
      <c r="C24" s="211" t="s">
        <v>891</v>
      </c>
      <c r="D24" s="74">
        <f>H38</f>
        <v>150000</v>
      </c>
      <c r="E24" s="74">
        <f>P38</f>
        <v>1920</v>
      </c>
      <c r="F24" s="74">
        <f>S38</f>
        <v>960</v>
      </c>
      <c r="G24" s="74">
        <f>V38</f>
        <v>640</v>
      </c>
      <c r="H24" s="74">
        <f>Y38</f>
        <v>160</v>
      </c>
      <c r="I24" s="74"/>
      <c r="J24" s="74"/>
      <c r="K24" s="74"/>
      <c r="L24" s="74"/>
      <c r="M24" s="74"/>
      <c r="N24" s="74"/>
      <c r="O24" s="74"/>
      <c r="P24" s="74"/>
      <c r="Q24" s="74"/>
      <c r="R24" s="74"/>
      <c r="S24" s="74"/>
      <c r="T24" s="74"/>
      <c r="U24" s="74"/>
      <c r="V24" s="74"/>
      <c r="W24" s="74"/>
      <c r="X24" s="74"/>
      <c r="Y24" s="74"/>
      <c r="Z24" s="74"/>
      <c r="AA24" s="74"/>
      <c r="AB24" s="197"/>
      <c r="AC24" s="197"/>
      <c r="AD24" s="197"/>
      <c r="AE24" s="197"/>
      <c r="AF24" s="197"/>
      <c r="AG24" s="197"/>
      <c r="AH24" s="197"/>
      <c r="AI24" s="197"/>
      <c r="AJ24" s="197"/>
      <c r="AK24" s="197"/>
      <c r="AL24" s="197"/>
      <c r="AM24" s="197"/>
      <c r="AN24" s="197"/>
      <c r="AO24" s="197"/>
      <c r="AP24" s="197"/>
      <c r="AQ24" s="197"/>
      <c r="AR24" s="197"/>
      <c r="AS24" s="197"/>
      <c r="AT24" s="197"/>
      <c r="AU24" s="197"/>
      <c r="AV24" s="197"/>
      <c r="AW24" s="197"/>
      <c r="AX24" s="197"/>
      <c r="AY24" s="197"/>
      <c r="AZ24" s="197"/>
      <c r="BA24" s="197"/>
      <c r="BB24" s="197"/>
      <c r="BC24" s="197"/>
      <c r="BD24" s="197"/>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197"/>
      <c r="CE24" s="197"/>
      <c r="CF24" s="197"/>
      <c r="CG24" s="197"/>
      <c r="CH24" s="197"/>
      <c r="CI24" s="197"/>
      <c r="CJ24" s="197"/>
      <c r="CK24" s="197"/>
      <c r="CL24" s="197"/>
      <c r="CM24" s="197"/>
      <c r="CN24" s="197"/>
      <c r="CO24" s="197"/>
      <c r="CP24" s="197"/>
      <c r="CQ24" s="197"/>
      <c r="CR24" s="197"/>
      <c r="CS24" s="197"/>
      <c r="CT24" s="197"/>
      <c r="CU24" s="197"/>
      <c r="CV24" s="197"/>
      <c r="CW24" s="197"/>
      <c r="CX24" s="197"/>
      <c r="CY24" s="197"/>
      <c r="CZ24" s="197"/>
      <c r="DA24" s="197"/>
      <c r="DB24" s="197"/>
      <c r="DC24" s="197"/>
      <c r="DD24" s="197"/>
      <c r="DE24" s="197"/>
      <c r="DF24" s="197"/>
      <c r="DG24" s="197"/>
      <c r="DH24" s="197"/>
      <c r="DI24" s="197"/>
      <c r="DJ24" s="197"/>
      <c r="DK24" s="197"/>
      <c r="DL24" s="197"/>
      <c r="DM24" s="197"/>
      <c r="DN24" s="197"/>
      <c r="DO24" s="197"/>
      <c r="DP24" s="197"/>
      <c r="DQ24" s="197"/>
      <c r="DR24" s="197"/>
      <c r="DS24" s="197"/>
      <c r="DT24" s="197"/>
      <c r="DU24" s="197"/>
      <c r="DV24" s="197"/>
      <c r="DW24" s="197"/>
      <c r="DX24" s="197"/>
      <c r="DY24" s="197"/>
      <c r="DZ24" s="197"/>
      <c r="EA24" s="197"/>
      <c r="EB24" s="197"/>
      <c r="EC24" s="197"/>
      <c r="ED24" s="197"/>
      <c r="EE24" s="197"/>
      <c r="EF24" s="197"/>
      <c r="EG24" s="197"/>
      <c r="EH24" s="197"/>
      <c r="EI24" s="197"/>
      <c r="EJ24" s="197"/>
      <c r="EK24" s="197"/>
      <c r="EL24" s="197"/>
      <c r="EM24" s="197"/>
      <c r="EN24" s="197"/>
      <c r="EO24" s="197"/>
      <c r="EP24" s="197"/>
      <c r="EQ24" s="197"/>
      <c r="ER24" s="197"/>
      <c r="ES24" s="197"/>
      <c r="ET24" s="197"/>
      <c r="EU24" s="197"/>
      <c r="EV24" s="197"/>
      <c r="EW24" s="197"/>
      <c r="EX24" s="197"/>
      <c r="EY24" s="197"/>
      <c r="EZ24" s="197"/>
      <c r="FA24" s="197"/>
      <c r="FB24" s="197"/>
      <c r="FC24" s="197"/>
      <c r="FD24" s="197"/>
      <c r="FE24" s="197"/>
      <c r="FF24" s="197"/>
      <c r="FG24" s="197"/>
      <c r="FH24" s="197"/>
      <c r="FI24" s="197"/>
      <c r="FJ24" s="197"/>
      <c r="FK24" s="197"/>
      <c r="FL24" s="197"/>
      <c r="FM24" s="197"/>
      <c r="FN24" s="197"/>
      <c r="FO24" s="197"/>
      <c r="FP24" s="197"/>
      <c r="FQ24" s="197"/>
      <c r="FR24" s="197"/>
      <c r="FS24" s="197"/>
      <c r="FT24" s="197"/>
      <c r="FU24" s="197"/>
      <c r="FV24" s="197"/>
      <c r="FW24" s="197"/>
      <c r="FX24" s="197"/>
      <c r="FY24" s="197"/>
      <c r="FZ24" s="197"/>
      <c r="GA24" s="197"/>
      <c r="GB24" s="197"/>
      <c r="GC24" s="197"/>
      <c r="GD24" s="197"/>
      <c r="GE24" s="197"/>
      <c r="GF24" s="197"/>
      <c r="GG24" s="197"/>
      <c r="GH24" s="197"/>
      <c r="GI24" s="197"/>
      <c r="GJ24" s="197"/>
      <c r="GK24" s="197"/>
      <c r="GL24" s="197"/>
      <c r="GM24" s="197"/>
      <c r="GN24" s="197"/>
      <c r="GO24" s="197"/>
      <c r="GP24" s="197"/>
      <c r="GQ24" s="197"/>
      <c r="GR24" s="197"/>
      <c r="GS24" s="197"/>
      <c r="GT24" s="197"/>
      <c r="GU24" s="197"/>
      <c r="GV24" s="197"/>
      <c r="GW24" s="197"/>
      <c r="GX24" s="197"/>
      <c r="GY24" s="197"/>
      <c r="GZ24" s="197"/>
      <c r="HA24" s="197"/>
      <c r="HB24" s="197"/>
      <c r="HC24" s="197"/>
      <c r="HD24" s="197"/>
      <c r="HE24" s="197"/>
      <c r="HF24" s="197"/>
      <c r="HG24" s="197"/>
      <c r="HH24" s="197"/>
      <c r="HI24" s="197"/>
      <c r="HJ24" s="197"/>
      <c r="HK24" s="197"/>
      <c r="HL24" s="197"/>
      <c r="HM24" s="197"/>
      <c r="HN24" s="197"/>
      <c r="HO24" s="197"/>
      <c r="HP24" s="197"/>
      <c r="HQ24" s="197"/>
      <c r="HR24" s="197"/>
      <c r="HS24" s="197"/>
      <c r="HT24" s="197"/>
      <c r="HU24" s="197"/>
      <c r="HV24" s="197"/>
      <c r="HW24" s="197"/>
      <c r="HX24" s="197"/>
      <c r="HY24" s="197"/>
      <c r="HZ24" s="197"/>
      <c r="IA24" s="197"/>
      <c r="IB24" s="197"/>
      <c r="IC24" s="197"/>
      <c r="ID24" s="197"/>
      <c r="IE24" s="197"/>
      <c r="IF24" s="197"/>
      <c r="IG24" s="197"/>
      <c r="IH24" s="197"/>
      <c r="II24" s="197"/>
      <c r="IJ24" s="197"/>
      <c r="IK24" s="197"/>
      <c r="IL24" s="197"/>
      <c r="IM24" s="197"/>
      <c r="IN24" s="197"/>
    </row>
    <row r="25" spans="1:248">
      <c r="A25" s="63"/>
      <c r="B25" s="69"/>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197"/>
      <c r="AC25" s="197"/>
      <c r="AD25" s="197"/>
      <c r="AE25" s="197"/>
      <c r="AF25" s="197"/>
      <c r="AG25" s="197"/>
      <c r="AH25" s="197"/>
      <c r="AI25" s="197"/>
      <c r="AJ25" s="197"/>
      <c r="AK25" s="197"/>
      <c r="AL25" s="197"/>
      <c r="AM25" s="197"/>
      <c r="AN25" s="197"/>
      <c r="AO25" s="197"/>
      <c r="AP25" s="197"/>
      <c r="AQ25" s="197"/>
      <c r="AR25" s="197"/>
      <c r="AS25" s="197"/>
      <c r="AT25" s="197"/>
      <c r="AU25" s="197"/>
      <c r="AV25" s="197"/>
      <c r="AW25" s="197"/>
      <c r="AX25" s="197"/>
      <c r="AY25" s="197"/>
      <c r="AZ25" s="197"/>
      <c r="BA25" s="197"/>
      <c r="BB25" s="197"/>
      <c r="BC25" s="197"/>
      <c r="BD25" s="197"/>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c r="CA25" s="197"/>
      <c r="CB25" s="197"/>
      <c r="CC25" s="197"/>
      <c r="CD25" s="197"/>
      <c r="CE25" s="197"/>
      <c r="CF25" s="197"/>
      <c r="CG25" s="197"/>
      <c r="CH25" s="197"/>
      <c r="CI25" s="197"/>
      <c r="CJ25" s="197"/>
      <c r="CK25" s="197"/>
      <c r="CL25" s="197"/>
      <c r="CM25" s="197"/>
      <c r="CN25" s="197"/>
      <c r="CO25" s="197"/>
      <c r="CP25" s="197"/>
      <c r="CQ25" s="197"/>
      <c r="CR25" s="197"/>
      <c r="CS25" s="197"/>
      <c r="CT25" s="197"/>
      <c r="CU25" s="197"/>
      <c r="CV25" s="197"/>
      <c r="CW25" s="197"/>
      <c r="CX25" s="197"/>
      <c r="CY25" s="197"/>
      <c r="CZ25" s="197"/>
      <c r="DA25" s="197"/>
      <c r="DB25" s="197"/>
      <c r="DC25" s="197"/>
      <c r="DD25" s="197"/>
      <c r="DE25" s="197"/>
      <c r="DF25" s="197"/>
      <c r="DG25" s="197"/>
      <c r="DH25" s="197"/>
      <c r="DI25" s="197"/>
      <c r="DJ25" s="197"/>
      <c r="DK25" s="197"/>
      <c r="DL25" s="197"/>
      <c r="DM25" s="197"/>
      <c r="DN25" s="197"/>
      <c r="DO25" s="197"/>
      <c r="DP25" s="197"/>
      <c r="DQ25" s="197"/>
      <c r="DR25" s="197"/>
      <c r="DS25" s="197"/>
      <c r="DT25" s="197"/>
      <c r="DU25" s="197"/>
      <c r="DV25" s="197"/>
      <c r="DW25" s="197"/>
      <c r="DX25" s="197"/>
      <c r="DY25" s="197"/>
      <c r="DZ25" s="197"/>
      <c r="EA25" s="197"/>
      <c r="EB25" s="197"/>
      <c r="EC25" s="197"/>
      <c r="ED25" s="197"/>
      <c r="EE25" s="197"/>
      <c r="EF25" s="197"/>
      <c r="EG25" s="197"/>
      <c r="EH25" s="197"/>
      <c r="EI25" s="197"/>
      <c r="EJ25" s="197"/>
      <c r="EK25" s="197"/>
      <c r="EL25" s="197"/>
      <c r="EM25" s="197"/>
      <c r="EN25" s="197"/>
      <c r="EO25" s="197"/>
      <c r="EP25" s="197"/>
      <c r="EQ25" s="197"/>
      <c r="ER25" s="197"/>
      <c r="ES25" s="197"/>
      <c r="ET25" s="197"/>
      <c r="EU25" s="197"/>
      <c r="EV25" s="197"/>
      <c r="EW25" s="197"/>
      <c r="EX25" s="197"/>
      <c r="EY25" s="197"/>
      <c r="EZ25" s="197"/>
      <c r="FA25" s="197"/>
      <c r="FB25" s="197"/>
      <c r="FC25" s="197"/>
      <c r="FD25" s="197"/>
      <c r="FE25" s="197"/>
      <c r="FF25" s="197"/>
      <c r="FG25" s="197"/>
      <c r="FH25" s="197"/>
      <c r="FI25" s="197"/>
      <c r="FJ25" s="197"/>
      <c r="FK25" s="197"/>
      <c r="FL25" s="197"/>
      <c r="FM25" s="197"/>
      <c r="FN25" s="197"/>
      <c r="FO25" s="197"/>
      <c r="FP25" s="197"/>
      <c r="FQ25" s="197"/>
      <c r="FR25" s="197"/>
      <c r="FS25" s="197"/>
      <c r="FT25" s="197"/>
      <c r="FU25" s="197"/>
      <c r="FV25" s="197"/>
      <c r="FW25" s="197"/>
      <c r="FX25" s="197"/>
      <c r="FY25" s="197"/>
      <c r="FZ25" s="197"/>
      <c r="GA25" s="197"/>
      <c r="GB25" s="197"/>
      <c r="GC25" s="197"/>
      <c r="GD25" s="197"/>
      <c r="GE25" s="197"/>
      <c r="GF25" s="197"/>
      <c r="GG25" s="197"/>
      <c r="GH25" s="197"/>
      <c r="GI25" s="197"/>
      <c r="GJ25" s="197"/>
      <c r="GK25" s="197"/>
      <c r="GL25" s="197"/>
      <c r="GM25" s="197"/>
      <c r="GN25" s="197"/>
      <c r="GO25" s="197"/>
      <c r="GP25" s="197"/>
      <c r="GQ25" s="197"/>
      <c r="GR25" s="197"/>
      <c r="GS25" s="197"/>
      <c r="GT25" s="197"/>
      <c r="GU25" s="197"/>
      <c r="GV25" s="197"/>
      <c r="GW25" s="197"/>
      <c r="GX25" s="197"/>
      <c r="GY25" s="197"/>
      <c r="GZ25" s="197"/>
      <c r="HA25" s="197"/>
      <c r="HB25" s="197"/>
      <c r="HC25" s="197"/>
      <c r="HD25" s="197"/>
      <c r="HE25" s="197"/>
      <c r="HF25" s="197"/>
      <c r="HG25" s="197"/>
      <c r="HH25" s="197"/>
      <c r="HI25" s="197"/>
      <c r="HJ25" s="197"/>
      <c r="HK25" s="197"/>
      <c r="HL25" s="197"/>
      <c r="HM25" s="197"/>
      <c r="HN25" s="197"/>
      <c r="HO25" s="197"/>
      <c r="HP25" s="197"/>
      <c r="HQ25" s="197"/>
      <c r="HR25" s="197"/>
      <c r="HS25" s="197"/>
      <c r="HT25" s="197"/>
      <c r="HU25" s="197"/>
      <c r="HV25" s="197"/>
      <c r="HW25" s="197"/>
      <c r="HX25" s="197"/>
      <c r="HY25" s="197"/>
      <c r="HZ25" s="197"/>
      <c r="IA25" s="197"/>
      <c r="IB25" s="197"/>
      <c r="IC25" s="197"/>
      <c r="ID25" s="197"/>
      <c r="IE25" s="197"/>
      <c r="IF25" s="197"/>
      <c r="IG25" s="197"/>
      <c r="IH25" s="197"/>
      <c r="II25" s="197"/>
      <c r="IJ25" s="197"/>
      <c r="IK25" s="197"/>
      <c r="IL25" s="197"/>
      <c r="IM25" s="197"/>
      <c r="IN25" s="197"/>
    </row>
    <row r="26" spans="1:248">
      <c r="A26" s="74"/>
      <c r="B26" s="64" t="s">
        <v>1104</v>
      </c>
      <c r="C26" s="64"/>
      <c r="D26" s="64"/>
      <c r="E26" s="64"/>
      <c r="F26" s="64"/>
      <c r="G26" s="64"/>
      <c r="H26" s="64"/>
      <c r="I26" s="64"/>
      <c r="J26" s="64"/>
      <c r="K26" s="64"/>
      <c r="L26" s="74"/>
      <c r="M26" s="74"/>
      <c r="N26" s="74"/>
      <c r="O26" s="74"/>
      <c r="P26" s="74"/>
      <c r="Q26" s="74"/>
      <c r="R26" s="74"/>
      <c r="S26" s="74"/>
      <c r="T26" s="74"/>
      <c r="U26" s="74"/>
      <c r="V26" s="74"/>
      <c r="W26" s="74"/>
      <c r="X26" s="74"/>
      <c r="Y26" s="74"/>
      <c r="Z26" s="74"/>
      <c r="AA26" s="74"/>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c r="CA26" s="197"/>
      <c r="CB26" s="197"/>
      <c r="CC26" s="197"/>
      <c r="CD26" s="197"/>
      <c r="CE26" s="197"/>
      <c r="CF26" s="197"/>
      <c r="CG26" s="197"/>
      <c r="CH26" s="197"/>
      <c r="CI26" s="197"/>
      <c r="CJ26" s="197"/>
      <c r="CK26" s="197"/>
      <c r="CL26" s="197"/>
      <c r="CM26" s="197"/>
      <c r="CN26" s="197"/>
      <c r="CO26" s="197"/>
      <c r="CP26" s="197"/>
      <c r="CQ26" s="197"/>
      <c r="CR26" s="197"/>
      <c r="CS26" s="197"/>
      <c r="CT26" s="197"/>
      <c r="CU26" s="197"/>
      <c r="CV26" s="197"/>
      <c r="CW26" s="197"/>
      <c r="CX26" s="197"/>
      <c r="CY26" s="197"/>
      <c r="CZ26" s="197"/>
      <c r="DA26" s="197"/>
      <c r="DB26" s="197"/>
      <c r="DC26" s="197"/>
      <c r="DD26" s="197"/>
      <c r="DE26" s="197"/>
      <c r="DF26" s="197"/>
      <c r="DG26" s="197"/>
      <c r="DH26" s="197"/>
      <c r="DI26" s="197"/>
      <c r="DJ26" s="197"/>
      <c r="DK26" s="197"/>
      <c r="DL26" s="197"/>
      <c r="DM26" s="197"/>
      <c r="DN26" s="197"/>
      <c r="DO26" s="197"/>
      <c r="DP26" s="197"/>
      <c r="DQ26" s="197"/>
      <c r="DR26" s="197"/>
      <c r="DS26" s="197"/>
      <c r="DT26" s="197"/>
      <c r="DU26" s="197"/>
      <c r="DV26" s="197"/>
      <c r="DW26" s="197"/>
      <c r="DX26" s="197"/>
      <c r="DY26" s="197"/>
      <c r="DZ26" s="197"/>
      <c r="EA26" s="197"/>
      <c r="EB26" s="197"/>
      <c r="EC26" s="197"/>
      <c r="ED26" s="197"/>
      <c r="EE26" s="197"/>
      <c r="EF26" s="197"/>
      <c r="EG26" s="197"/>
      <c r="EH26" s="197"/>
      <c r="EI26" s="197"/>
      <c r="EJ26" s="197"/>
      <c r="EK26" s="197"/>
      <c r="EL26" s="197"/>
      <c r="EM26" s="197"/>
      <c r="EN26" s="197"/>
      <c r="EO26" s="197"/>
      <c r="EP26" s="197"/>
      <c r="EQ26" s="197"/>
      <c r="ER26" s="197"/>
      <c r="ES26" s="197"/>
      <c r="ET26" s="197"/>
      <c r="EU26" s="197"/>
      <c r="EV26" s="197"/>
      <c r="EW26" s="197"/>
      <c r="EX26" s="197"/>
      <c r="EY26" s="197"/>
      <c r="EZ26" s="197"/>
      <c r="FA26" s="197"/>
      <c r="FB26" s="197"/>
      <c r="FC26" s="197"/>
      <c r="FD26" s="197"/>
      <c r="FE26" s="197"/>
      <c r="FF26" s="197"/>
      <c r="FG26" s="197"/>
      <c r="FH26" s="197"/>
      <c r="FI26" s="197"/>
      <c r="FJ26" s="197"/>
      <c r="FK26" s="197"/>
      <c r="FL26" s="197"/>
      <c r="FM26" s="197"/>
      <c r="FN26" s="197"/>
      <c r="FO26" s="197"/>
      <c r="FP26" s="197"/>
      <c r="FQ26" s="197"/>
      <c r="FR26" s="197"/>
      <c r="FS26" s="197"/>
      <c r="FT26" s="197"/>
      <c r="FU26" s="197"/>
      <c r="FV26" s="197"/>
      <c r="FW26" s="197"/>
      <c r="FX26" s="197"/>
      <c r="FY26" s="197"/>
      <c r="FZ26" s="197"/>
      <c r="GA26" s="197"/>
      <c r="GB26" s="197"/>
      <c r="GC26" s="197"/>
      <c r="GD26" s="197"/>
      <c r="GE26" s="197"/>
      <c r="GF26" s="197"/>
      <c r="GG26" s="197"/>
      <c r="GH26" s="197"/>
      <c r="GI26" s="197"/>
      <c r="GJ26" s="197"/>
      <c r="GK26" s="197"/>
      <c r="GL26" s="197"/>
      <c r="GM26" s="197"/>
      <c r="GN26" s="197"/>
      <c r="GO26" s="197"/>
      <c r="GP26" s="197"/>
      <c r="GQ26" s="197"/>
      <c r="GR26" s="197"/>
      <c r="GS26" s="197"/>
      <c r="GT26" s="197"/>
      <c r="GU26" s="197"/>
      <c r="GV26" s="197"/>
      <c r="GW26" s="197"/>
      <c r="GX26" s="197"/>
      <c r="GY26" s="197"/>
      <c r="GZ26" s="197"/>
      <c r="HA26" s="197"/>
      <c r="HB26" s="197"/>
      <c r="HC26" s="197"/>
      <c r="HD26" s="197"/>
      <c r="HE26" s="197"/>
      <c r="HF26" s="197"/>
      <c r="HG26" s="197"/>
      <c r="HH26" s="197"/>
      <c r="HI26" s="197"/>
      <c r="HJ26" s="197"/>
      <c r="HK26" s="197"/>
      <c r="HL26" s="197"/>
      <c r="HM26" s="197"/>
      <c r="HN26" s="197"/>
      <c r="HO26" s="197"/>
      <c r="HP26" s="197"/>
      <c r="HQ26" s="197"/>
      <c r="HR26" s="197"/>
      <c r="HS26" s="197"/>
      <c r="HT26" s="197"/>
      <c r="HU26" s="197"/>
      <c r="HV26" s="197"/>
      <c r="HW26" s="197"/>
      <c r="HX26" s="197"/>
      <c r="HY26" s="197"/>
      <c r="HZ26" s="197"/>
      <c r="IA26" s="197"/>
      <c r="IB26" s="197"/>
      <c r="IC26" s="197"/>
      <c r="ID26" s="197"/>
      <c r="IE26" s="197"/>
      <c r="IF26" s="197"/>
      <c r="IG26" s="197"/>
      <c r="IH26" s="197"/>
      <c r="II26" s="197"/>
      <c r="IJ26" s="197"/>
      <c r="IK26" s="197"/>
      <c r="IL26" s="197"/>
      <c r="IM26" s="197"/>
      <c r="IN26" s="197"/>
    </row>
    <row r="27" spans="1:248">
      <c r="A27" s="30"/>
      <c r="B27" s="39"/>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197"/>
      <c r="CT27" s="197"/>
      <c r="CU27" s="197"/>
      <c r="CV27" s="197"/>
      <c r="CW27" s="197"/>
      <c r="CX27" s="197"/>
      <c r="CY27" s="197"/>
      <c r="CZ27" s="197"/>
      <c r="DA27" s="197"/>
      <c r="DB27" s="197"/>
      <c r="DC27" s="197"/>
      <c r="DD27" s="197"/>
      <c r="DE27" s="197"/>
      <c r="DF27" s="197"/>
      <c r="DG27" s="197"/>
      <c r="DH27" s="197"/>
      <c r="DI27" s="197"/>
      <c r="DJ27" s="197"/>
      <c r="DK27" s="197"/>
      <c r="DL27" s="197"/>
      <c r="DM27" s="197"/>
      <c r="DN27" s="197"/>
      <c r="DO27" s="197"/>
      <c r="DP27" s="197"/>
      <c r="DQ27" s="197"/>
      <c r="DR27" s="197"/>
      <c r="DS27" s="197"/>
      <c r="DT27" s="197"/>
      <c r="DU27" s="197"/>
      <c r="DV27" s="197"/>
      <c r="DW27" s="197"/>
      <c r="DX27" s="197"/>
      <c r="DY27" s="197"/>
      <c r="DZ27" s="197"/>
      <c r="EA27" s="197"/>
      <c r="EB27" s="197"/>
      <c r="EC27" s="197"/>
      <c r="ED27" s="197"/>
      <c r="EE27" s="197"/>
      <c r="EF27" s="197"/>
      <c r="EG27" s="197"/>
      <c r="EH27" s="197"/>
      <c r="EI27" s="197"/>
      <c r="EJ27" s="197"/>
      <c r="EK27" s="197"/>
      <c r="EL27" s="197"/>
      <c r="EM27" s="197"/>
      <c r="EN27" s="197"/>
      <c r="EO27" s="197"/>
      <c r="EP27" s="197"/>
      <c r="EQ27" s="197"/>
      <c r="ER27" s="197"/>
      <c r="ES27" s="197"/>
      <c r="ET27" s="197"/>
      <c r="EU27" s="197"/>
      <c r="EV27" s="197"/>
      <c r="EW27" s="197"/>
      <c r="EX27" s="197"/>
      <c r="EY27" s="197"/>
      <c r="EZ27" s="197"/>
      <c r="FA27" s="197"/>
      <c r="FB27" s="197"/>
      <c r="FC27" s="197"/>
      <c r="FD27" s="197"/>
      <c r="FE27" s="197"/>
      <c r="FF27" s="197"/>
      <c r="FG27" s="197"/>
      <c r="FH27" s="197"/>
      <c r="FI27" s="197"/>
      <c r="FJ27" s="197"/>
      <c r="FK27" s="197"/>
      <c r="FL27" s="197"/>
      <c r="FM27" s="197"/>
      <c r="FN27" s="197"/>
      <c r="FO27" s="197"/>
      <c r="FP27" s="197"/>
      <c r="FQ27" s="197"/>
      <c r="FR27" s="197"/>
      <c r="FS27" s="197"/>
      <c r="FT27" s="197"/>
      <c r="FU27" s="197"/>
      <c r="FV27" s="197"/>
      <c r="FW27" s="197"/>
      <c r="FX27" s="197"/>
      <c r="FY27" s="197"/>
      <c r="FZ27" s="197"/>
      <c r="GA27" s="197"/>
      <c r="GB27" s="197"/>
      <c r="GC27" s="197"/>
      <c r="GD27" s="197"/>
      <c r="GE27" s="197"/>
      <c r="GF27" s="197"/>
      <c r="GG27" s="197"/>
      <c r="GH27" s="197"/>
      <c r="GI27" s="197"/>
      <c r="GJ27" s="197"/>
      <c r="GK27" s="197"/>
      <c r="GL27" s="197"/>
      <c r="GM27" s="197"/>
      <c r="GN27" s="197"/>
      <c r="GO27" s="197"/>
      <c r="GP27" s="197"/>
      <c r="GQ27" s="197"/>
      <c r="GR27" s="197"/>
      <c r="GS27" s="197"/>
      <c r="GT27" s="197"/>
      <c r="GU27" s="197"/>
      <c r="GV27" s="197"/>
      <c r="GW27" s="197"/>
      <c r="GX27" s="197"/>
      <c r="GY27" s="197"/>
      <c r="GZ27" s="197"/>
      <c r="HA27" s="197"/>
      <c r="HB27" s="197"/>
      <c r="HC27" s="197"/>
      <c r="HD27" s="197"/>
      <c r="HE27" s="197"/>
      <c r="HF27" s="197"/>
      <c r="HG27" s="197"/>
      <c r="HH27" s="197"/>
      <c r="HI27" s="197"/>
      <c r="HJ27" s="197"/>
      <c r="HK27" s="197"/>
      <c r="HL27" s="197"/>
      <c r="HM27" s="197"/>
      <c r="HN27" s="197"/>
      <c r="HO27" s="197"/>
      <c r="HP27" s="197"/>
      <c r="HQ27" s="197"/>
      <c r="HR27" s="197"/>
      <c r="HS27" s="197"/>
      <c r="HT27" s="197"/>
      <c r="HU27" s="197"/>
      <c r="HV27" s="197"/>
      <c r="HW27" s="197"/>
      <c r="HX27" s="197"/>
      <c r="HY27" s="197"/>
      <c r="HZ27" s="197"/>
      <c r="IA27" s="197"/>
      <c r="IB27" s="197"/>
      <c r="IC27" s="197"/>
      <c r="ID27" s="197"/>
      <c r="IE27" s="197"/>
      <c r="IF27" s="197"/>
      <c r="IG27" s="197"/>
      <c r="IH27" s="197"/>
      <c r="II27" s="197"/>
      <c r="IJ27" s="197"/>
      <c r="IK27" s="197"/>
      <c r="IL27" s="197"/>
      <c r="IM27" s="197"/>
      <c r="IN27" s="197"/>
    </row>
    <row r="28" spans="1:248">
      <c r="A28" s="143"/>
      <c r="B28" s="209"/>
      <c r="C28" s="145"/>
      <c r="D28" s="143"/>
      <c r="E28" s="143"/>
      <c r="F28" s="143"/>
      <c r="G28" s="143"/>
      <c r="H28" s="143"/>
      <c r="I28" s="143"/>
      <c r="J28" s="143"/>
      <c r="K28" s="143"/>
      <c r="L28" s="143"/>
      <c r="M28" s="143"/>
      <c r="N28" s="218" t="s">
        <v>704</v>
      </c>
      <c r="O28" s="218"/>
      <c r="P28" s="218"/>
      <c r="Q28" s="218"/>
      <c r="R28" s="218"/>
      <c r="S28" s="218"/>
      <c r="T28" s="218"/>
      <c r="U28" s="218"/>
      <c r="V28" s="218"/>
      <c r="W28" s="218"/>
      <c r="X28" s="218"/>
      <c r="Y28" s="218"/>
      <c r="Z28" s="143"/>
      <c r="AA28" s="143"/>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c r="CA28" s="197"/>
      <c r="CB28" s="197"/>
      <c r="CC28" s="197"/>
      <c r="CD28" s="197"/>
      <c r="CE28" s="197"/>
      <c r="CF28" s="197"/>
      <c r="CG28" s="197"/>
      <c r="CH28" s="197"/>
      <c r="CI28" s="197"/>
      <c r="CJ28" s="197"/>
      <c r="CK28" s="197"/>
      <c r="CL28" s="197"/>
      <c r="CM28" s="197"/>
      <c r="CN28" s="197"/>
      <c r="CO28" s="197"/>
      <c r="CP28" s="197"/>
      <c r="CQ28" s="197"/>
      <c r="CR28" s="197"/>
      <c r="CS28" s="197"/>
      <c r="CT28" s="197"/>
      <c r="CU28" s="197"/>
      <c r="CV28" s="197"/>
      <c r="CW28" s="197"/>
      <c r="CX28" s="197"/>
      <c r="CY28" s="197"/>
      <c r="CZ28" s="197"/>
      <c r="DA28" s="197"/>
      <c r="DB28" s="197"/>
      <c r="DC28" s="197"/>
      <c r="DD28" s="197"/>
      <c r="DE28" s="197"/>
      <c r="DF28" s="197"/>
      <c r="DG28" s="197"/>
      <c r="DH28" s="197"/>
      <c r="DI28" s="197"/>
      <c r="DJ28" s="197"/>
      <c r="DK28" s="197"/>
      <c r="DL28" s="197"/>
      <c r="DM28" s="197"/>
      <c r="DN28" s="197"/>
      <c r="DO28" s="197"/>
      <c r="DP28" s="197"/>
      <c r="DQ28" s="197"/>
      <c r="DR28" s="197"/>
      <c r="DS28" s="197"/>
      <c r="DT28" s="197"/>
      <c r="DU28" s="197"/>
      <c r="DV28" s="197"/>
      <c r="DW28" s="197"/>
      <c r="DX28" s="197"/>
      <c r="DY28" s="197"/>
      <c r="DZ28" s="197"/>
      <c r="EA28" s="197"/>
      <c r="EB28" s="197"/>
      <c r="EC28" s="197"/>
      <c r="ED28" s="197"/>
      <c r="EE28" s="197"/>
      <c r="EF28" s="197"/>
      <c r="EG28" s="197"/>
      <c r="EH28" s="197"/>
      <c r="EI28" s="197"/>
      <c r="EJ28" s="197"/>
      <c r="EK28" s="197"/>
      <c r="EL28" s="197"/>
      <c r="EM28" s="197"/>
      <c r="EN28" s="197"/>
      <c r="EO28" s="197"/>
      <c r="EP28" s="197"/>
      <c r="EQ28" s="197"/>
      <c r="ER28" s="197"/>
      <c r="ES28" s="197"/>
      <c r="ET28" s="197"/>
      <c r="EU28" s="197"/>
      <c r="EV28" s="197"/>
      <c r="EW28" s="197"/>
      <c r="EX28" s="197"/>
      <c r="EY28" s="197"/>
      <c r="EZ28" s="197"/>
      <c r="FA28" s="197"/>
      <c r="FB28" s="197"/>
      <c r="FC28" s="197"/>
      <c r="FD28" s="197"/>
      <c r="FE28" s="197"/>
      <c r="FF28" s="197"/>
      <c r="FG28" s="197"/>
      <c r="FH28" s="197"/>
      <c r="FI28" s="197"/>
      <c r="FJ28" s="197"/>
      <c r="FK28" s="197"/>
      <c r="FL28" s="197"/>
      <c r="FM28" s="197"/>
      <c r="FN28" s="197"/>
      <c r="FO28" s="197"/>
      <c r="FP28" s="197"/>
      <c r="FQ28" s="197"/>
      <c r="FR28" s="197"/>
      <c r="FS28" s="197"/>
      <c r="FT28" s="197"/>
      <c r="FU28" s="197"/>
      <c r="FV28" s="197"/>
      <c r="FW28" s="197"/>
      <c r="FX28" s="197"/>
      <c r="FY28" s="197"/>
      <c r="FZ28" s="197"/>
      <c r="GA28" s="197"/>
      <c r="GB28" s="197"/>
      <c r="GC28" s="197"/>
      <c r="GD28" s="197"/>
      <c r="GE28" s="197"/>
      <c r="GF28" s="197"/>
      <c r="GG28" s="197"/>
      <c r="GH28" s="197"/>
      <c r="GI28" s="197"/>
      <c r="GJ28" s="197"/>
      <c r="GK28" s="197"/>
      <c r="GL28" s="197"/>
      <c r="GM28" s="197"/>
      <c r="GN28" s="197"/>
      <c r="GO28" s="197"/>
      <c r="GP28" s="197"/>
      <c r="GQ28" s="197"/>
      <c r="GR28" s="197"/>
      <c r="GS28" s="197"/>
      <c r="GT28" s="197"/>
      <c r="GU28" s="197"/>
      <c r="GV28" s="197"/>
      <c r="GW28" s="197"/>
      <c r="GX28" s="197"/>
      <c r="GY28" s="197"/>
      <c r="GZ28" s="197"/>
      <c r="HA28" s="197"/>
      <c r="HB28" s="197"/>
      <c r="HC28" s="197"/>
      <c r="HD28" s="197"/>
      <c r="HE28" s="197"/>
      <c r="HF28" s="197"/>
      <c r="HG28" s="197"/>
      <c r="HH28" s="197"/>
      <c r="HI28" s="197"/>
      <c r="HJ28" s="197"/>
      <c r="HK28" s="197"/>
      <c r="HL28" s="197"/>
      <c r="HM28" s="197"/>
      <c r="HN28" s="197"/>
      <c r="HO28" s="197"/>
      <c r="HP28" s="197"/>
      <c r="HQ28" s="197"/>
      <c r="HR28" s="197"/>
      <c r="HS28" s="197"/>
      <c r="HT28" s="197"/>
      <c r="HU28" s="197"/>
      <c r="HV28" s="197"/>
      <c r="HW28" s="197"/>
      <c r="HX28" s="197"/>
      <c r="HY28" s="197"/>
      <c r="HZ28" s="197"/>
      <c r="IA28" s="197"/>
      <c r="IB28" s="197"/>
      <c r="IC28" s="197"/>
      <c r="ID28" s="197"/>
      <c r="IE28" s="197"/>
      <c r="IF28" s="197"/>
      <c r="IG28" s="197"/>
      <c r="IH28" s="197"/>
      <c r="II28" s="197"/>
      <c r="IJ28" s="197"/>
      <c r="IK28" s="197"/>
      <c r="IL28" s="197"/>
      <c r="IM28" s="197"/>
      <c r="IN28" s="197"/>
    </row>
    <row r="29" spans="1:248" ht="45">
      <c r="A29" s="30"/>
      <c r="B29" s="39"/>
      <c r="C29" s="30"/>
      <c r="D29" s="34" t="s">
        <v>746</v>
      </c>
      <c r="E29" s="34" t="s">
        <v>747</v>
      </c>
      <c r="F29" s="34" t="s">
        <v>701</v>
      </c>
      <c r="G29" s="34" t="s">
        <v>749</v>
      </c>
      <c r="H29" s="34" t="s">
        <v>750</v>
      </c>
      <c r="I29" s="36" t="s">
        <v>1101</v>
      </c>
      <c r="J29" s="36" t="s">
        <v>1071</v>
      </c>
      <c r="K29" s="36" t="s">
        <v>803</v>
      </c>
      <c r="L29" s="30"/>
      <c r="M29" s="30"/>
      <c r="N29" s="218" t="s">
        <v>709</v>
      </c>
      <c r="O29" s="218"/>
      <c r="P29" s="218"/>
      <c r="Q29" s="218" t="s">
        <v>710</v>
      </c>
      <c r="R29" s="218"/>
      <c r="S29" s="218"/>
      <c r="T29" s="218" t="s">
        <v>611</v>
      </c>
      <c r="U29" s="218"/>
      <c r="V29" s="218"/>
      <c r="W29" s="218" t="s">
        <v>764</v>
      </c>
      <c r="X29" s="218"/>
      <c r="Y29" s="218"/>
      <c r="Z29" s="210" t="s">
        <v>1072</v>
      </c>
      <c r="AA29" s="210" t="s">
        <v>1077</v>
      </c>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c r="CA29" s="197"/>
      <c r="CB29" s="197"/>
      <c r="CC29" s="197"/>
      <c r="CD29" s="197"/>
      <c r="CE29" s="197"/>
      <c r="CF29" s="197"/>
      <c r="CG29" s="197"/>
      <c r="CH29" s="197"/>
      <c r="CI29" s="197"/>
      <c r="CJ29" s="197"/>
      <c r="CK29" s="197"/>
      <c r="CL29" s="197"/>
      <c r="CM29" s="197"/>
      <c r="CN29" s="197"/>
      <c r="CO29" s="197"/>
      <c r="CP29" s="197"/>
      <c r="CQ29" s="197"/>
      <c r="CR29" s="197"/>
      <c r="CS29" s="197"/>
      <c r="CT29" s="197"/>
      <c r="CU29" s="197"/>
      <c r="CV29" s="197"/>
      <c r="CW29" s="197"/>
      <c r="CX29" s="197"/>
      <c r="CY29" s="197"/>
      <c r="CZ29" s="197"/>
      <c r="DA29" s="197"/>
      <c r="DB29" s="197"/>
      <c r="DC29" s="197"/>
      <c r="DD29" s="197"/>
      <c r="DE29" s="197"/>
      <c r="DF29" s="197"/>
      <c r="DG29" s="197"/>
      <c r="DH29" s="197"/>
      <c r="DI29" s="197"/>
      <c r="DJ29" s="197"/>
      <c r="DK29" s="197"/>
      <c r="DL29" s="197"/>
      <c r="DM29" s="197"/>
      <c r="DN29" s="197"/>
      <c r="DO29" s="197"/>
      <c r="DP29" s="197"/>
      <c r="DQ29" s="197"/>
      <c r="DR29" s="197"/>
      <c r="DS29" s="197"/>
      <c r="DT29" s="197"/>
      <c r="DU29" s="197"/>
      <c r="DV29" s="197"/>
      <c r="DW29" s="197"/>
      <c r="DX29" s="197"/>
      <c r="DY29" s="197"/>
      <c r="DZ29" s="197"/>
      <c r="EA29" s="197"/>
      <c r="EB29" s="197"/>
      <c r="EC29" s="197"/>
      <c r="ED29" s="197"/>
      <c r="EE29" s="197"/>
      <c r="EF29" s="197"/>
      <c r="EG29" s="197"/>
      <c r="EH29" s="197"/>
      <c r="EI29" s="197"/>
      <c r="EJ29" s="197"/>
      <c r="EK29" s="197"/>
      <c r="EL29" s="197"/>
      <c r="EM29" s="197"/>
      <c r="EN29" s="197"/>
      <c r="EO29" s="197"/>
      <c r="EP29" s="197"/>
      <c r="EQ29" s="197"/>
      <c r="ER29" s="197"/>
      <c r="ES29" s="197"/>
      <c r="ET29" s="197"/>
      <c r="EU29" s="197"/>
      <c r="EV29" s="197"/>
      <c r="EW29" s="197"/>
      <c r="EX29" s="197"/>
      <c r="EY29" s="197"/>
      <c r="EZ29" s="197"/>
      <c r="FA29" s="197"/>
      <c r="FB29" s="197"/>
      <c r="FC29" s="197"/>
      <c r="FD29" s="197"/>
      <c r="FE29" s="197"/>
      <c r="FF29" s="197"/>
      <c r="FG29" s="197"/>
      <c r="FH29" s="197"/>
      <c r="FI29" s="197"/>
      <c r="FJ29" s="197"/>
      <c r="FK29" s="197"/>
      <c r="FL29" s="197"/>
      <c r="FM29" s="197"/>
      <c r="FN29" s="197"/>
      <c r="FO29" s="197"/>
      <c r="FP29" s="197"/>
      <c r="FQ29" s="197"/>
      <c r="FR29" s="197"/>
      <c r="FS29" s="197"/>
      <c r="FT29" s="197"/>
      <c r="FU29" s="197"/>
      <c r="FV29" s="197"/>
      <c r="FW29" s="197"/>
      <c r="FX29" s="197"/>
      <c r="FY29" s="197"/>
      <c r="FZ29" s="197"/>
      <c r="GA29" s="197"/>
      <c r="GB29" s="197"/>
      <c r="GC29" s="197"/>
      <c r="GD29" s="197"/>
      <c r="GE29" s="197"/>
      <c r="GF29" s="197"/>
      <c r="GG29" s="197"/>
      <c r="GH29" s="197"/>
      <c r="GI29" s="197"/>
      <c r="GJ29" s="197"/>
      <c r="GK29" s="197"/>
      <c r="GL29" s="197"/>
      <c r="GM29" s="197"/>
      <c r="GN29" s="197"/>
      <c r="GO29" s="197"/>
      <c r="GP29" s="197"/>
      <c r="GQ29" s="197"/>
      <c r="GR29" s="197"/>
      <c r="GS29" s="197"/>
      <c r="GT29" s="197"/>
      <c r="GU29" s="197"/>
      <c r="GV29" s="197"/>
      <c r="GW29" s="197"/>
      <c r="GX29" s="197"/>
      <c r="GY29" s="197"/>
      <c r="GZ29" s="197"/>
      <c r="HA29" s="197"/>
      <c r="HB29" s="197"/>
      <c r="HC29" s="197"/>
      <c r="HD29" s="197"/>
      <c r="HE29" s="197"/>
      <c r="HF29" s="197"/>
      <c r="HG29" s="197"/>
      <c r="HH29" s="197"/>
      <c r="HI29" s="197"/>
      <c r="HJ29" s="197"/>
      <c r="HK29" s="197"/>
      <c r="HL29" s="197"/>
      <c r="HM29" s="197"/>
      <c r="HN29" s="197"/>
      <c r="HO29" s="197"/>
      <c r="HP29" s="197"/>
      <c r="HQ29" s="197"/>
      <c r="HR29" s="197"/>
      <c r="HS29" s="197"/>
      <c r="HT29" s="197"/>
      <c r="HU29" s="197"/>
      <c r="HV29" s="197"/>
      <c r="HW29" s="197"/>
      <c r="HX29" s="197"/>
      <c r="HY29" s="197"/>
      <c r="HZ29" s="197"/>
      <c r="IA29" s="197"/>
      <c r="IB29" s="197"/>
      <c r="IC29" s="197"/>
      <c r="ID29" s="197"/>
      <c r="IE29" s="197"/>
      <c r="IF29" s="197"/>
      <c r="IG29" s="197"/>
      <c r="IH29" s="197"/>
      <c r="II29" s="197"/>
      <c r="IJ29" s="197"/>
      <c r="IK29" s="197"/>
      <c r="IL29" s="197"/>
      <c r="IM29" s="197"/>
      <c r="IN29" s="197"/>
    </row>
    <row r="30" spans="1:248" ht="60">
      <c r="A30" s="30"/>
      <c r="B30" s="39"/>
      <c r="C30" s="30"/>
      <c r="D30" s="30"/>
      <c r="E30" s="30"/>
      <c r="F30" s="30"/>
      <c r="G30" s="30"/>
      <c r="H30" s="30"/>
      <c r="I30" s="39"/>
      <c r="J30" s="42"/>
      <c r="K30" s="42" t="s">
        <v>1079</v>
      </c>
      <c r="L30" s="30"/>
      <c r="M30" s="30"/>
      <c r="N30" s="37" t="s">
        <v>711</v>
      </c>
      <c r="O30" s="37" t="s">
        <v>712</v>
      </c>
      <c r="P30" s="37" t="s">
        <v>713</v>
      </c>
      <c r="Q30" s="37" t="s">
        <v>711</v>
      </c>
      <c r="R30" s="37" t="s">
        <v>712</v>
      </c>
      <c r="S30" s="37" t="s">
        <v>713</v>
      </c>
      <c r="T30" s="37" t="s">
        <v>711</v>
      </c>
      <c r="U30" s="37" t="s">
        <v>712</v>
      </c>
      <c r="V30" s="37" t="s">
        <v>713</v>
      </c>
      <c r="W30" s="37" t="s">
        <v>711</v>
      </c>
      <c r="X30" s="37" t="s">
        <v>712</v>
      </c>
      <c r="Y30" s="37" t="s">
        <v>713</v>
      </c>
      <c r="Z30" s="30"/>
      <c r="AA30" s="30"/>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197"/>
      <c r="CT30" s="197"/>
      <c r="CU30" s="197"/>
      <c r="CV30" s="197"/>
      <c r="CW30" s="197"/>
      <c r="CX30" s="197"/>
      <c r="CY30" s="197"/>
      <c r="CZ30" s="197"/>
      <c r="DA30" s="197"/>
      <c r="DB30" s="197"/>
      <c r="DC30" s="197"/>
      <c r="DD30" s="197"/>
      <c r="DE30" s="197"/>
      <c r="DF30" s="197"/>
      <c r="DG30" s="197"/>
      <c r="DH30" s="197"/>
      <c r="DI30" s="197"/>
      <c r="DJ30" s="197"/>
      <c r="DK30" s="197"/>
      <c r="DL30" s="197"/>
      <c r="DM30" s="197"/>
      <c r="DN30" s="197"/>
      <c r="DO30" s="197"/>
      <c r="DP30" s="197"/>
      <c r="DQ30" s="197"/>
      <c r="DR30" s="197"/>
      <c r="DS30" s="197"/>
      <c r="DT30" s="197"/>
      <c r="DU30" s="197"/>
      <c r="DV30" s="197"/>
      <c r="DW30" s="197"/>
      <c r="DX30" s="197"/>
      <c r="DY30" s="197"/>
      <c r="DZ30" s="197"/>
      <c r="EA30" s="197"/>
      <c r="EB30" s="197"/>
      <c r="EC30" s="197"/>
      <c r="ED30" s="197"/>
      <c r="EE30" s="197"/>
      <c r="EF30" s="197"/>
      <c r="EG30" s="197"/>
      <c r="EH30" s="197"/>
      <c r="EI30" s="197"/>
      <c r="EJ30" s="197"/>
      <c r="EK30" s="197"/>
      <c r="EL30" s="197"/>
      <c r="EM30" s="197"/>
      <c r="EN30" s="197"/>
      <c r="EO30" s="197"/>
      <c r="EP30" s="197"/>
      <c r="EQ30" s="197"/>
      <c r="ER30" s="197"/>
      <c r="ES30" s="197"/>
      <c r="ET30" s="197"/>
      <c r="EU30" s="197"/>
      <c r="EV30" s="197"/>
      <c r="EW30" s="197"/>
      <c r="EX30" s="197"/>
      <c r="EY30" s="197"/>
      <c r="EZ30" s="197"/>
      <c r="FA30" s="197"/>
      <c r="FB30" s="197"/>
      <c r="FC30" s="197"/>
      <c r="FD30" s="197"/>
      <c r="FE30" s="197"/>
      <c r="FF30" s="197"/>
      <c r="FG30" s="197"/>
      <c r="FH30" s="197"/>
      <c r="FI30" s="197"/>
      <c r="FJ30" s="197"/>
      <c r="FK30" s="197"/>
      <c r="FL30" s="197"/>
      <c r="FM30" s="197"/>
      <c r="FN30" s="197"/>
      <c r="FO30" s="197"/>
      <c r="FP30" s="197"/>
      <c r="FQ30" s="197"/>
      <c r="FR30" s="197"/>
      <c r="FS30" s="197"/>
      <c r="FT30" s="197"/>
      <c r="FU30" s="197"/>
      <c r="FV30" s="197"/>
      <c r="FW30" s="197"/>
      <c r="FX30" s="197"/>
      <c r="FY30" s="197"/>
      <c r="FZ30" s="197"/>
      <c r="GA30" s="197"/>
      <c r="GB30" s="197"/>
      <c r="GC30" s="197"/>
      <c r="GD30" s="197"/>
      <c r="GE30" s="197"/>
      <c r="GF30" s="197"/>
      <c r="GG30" s="197"/>
      <c r="GH30" s="197"/>
      <c r="GI30" s="197"/>
      <c r="GJ30" s="197"/>
      <c r="GK30" s="197"/>
      <c r="GL30" s="197"/>
      <c r="GM30" s="197"/>
      <c r="GN30" s="197"/>
      <c r="GO30" s="197"/>
      <c r="GP30" s="197"/>
      <c r="GQ30" s="197"/>
      <c r="GR30" s="197"/>
      <c r="GS30" s="197"/>
      <c r="GT30" s="197"/>
      <c r="GU30" s="197"/>
      <c r="GV30" s="197"/>
      <c r="GW30" s="197"/>
      <c r="GX30" s="197"/>
      <c r="GY30" s="197"/>
      <c r="GZ30" s="197"/>
      <c r="HA30" s="197"/>
      <c r="HB30" s="197"/>
      <c r="HC30" s="197"/>
      <c r="HD30" s="197"/>
      <c r="HE30" s="197"/>
      <c r="HF30" s="197"/>
      <c r="HG30" s="197"/>
      <c r="HH30" s="197"/>
      <c r="HI30" s="197"/>
      <c r="HJ30" s="197"/>
      <c r="HK30" s="197"/>
      <c r="HL30" s="197"/>
      <c r="HM30" s="197"/>
      <c r="HN30" s="197"/>
      <c r="HO30" s="197"/>
      <c r="HP30" s="197"/>
      <c r="HQ30" s="197"/>
      <c r="HR30" s="197"/>
      <c r="HS30" s="197"/>
      <c r="HT30" s="197"/>
      <c r="HU30" s="197"/>
      <c r="HV30" s="197"/>
      <c r="HW30" s="197"/>
      <c r="HX30" s="197"/>
      <c r="HY30" s="197"/>
      <c r="HZ30" s="197"/>
      <c r="IA30" s="197"/>
      <c r="IB30" s="197"/>
      <c r="IC30" s="197"/>
      <c r="ID30" s="197"/>
      <c r="IE30" s="197"/>
      <c r="IF30" s="197"/>
      <c r="IG30" s="197"/>
      <c r="IH30" s="197"/>
      <c r="II30" s="197"/>
      <c r="IJ30" s="197"/>
      <c r="IK30" s="197"/>
      <c r="IL30" s="197"/>
      <c r="IM30" s="197"/>
      <c r="IN30" s="197"/>
    </row>
    <row r="31" spans="1:248">
      <c r="B31" s="169"/>
      <c r="C31" s="201"/>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row>
    <row r="32" spans="1:248">
      <c r="B32" s="169"/>
      <c r="C32" s="201"/>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7"/>
      <c r="CL32" s="197"/>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197"/>
      <c r="FG32" s="197"/>
      <c r="FH32" s="197"/>
      <c r="FI32" s="197"/>
      <c r="FJ32" s="197"/>
      <c r="FK32" s="197"/>
      <c r="FL32" s="197"/>
      <c r="FM32" s="197"/>
      <c r="FN32" s="197"/>
      <c r="FO32" s="197"/>
      <c r="FP32" s="197"/>
      <c r="FQ32" s="197"/>
      <c r="FR32" s="197"/>
      <c r="FS32" s="197"/>
      <c r="FT32" s="197"/>
      <c r="FU32" s="197"/>
      <c r="FV32" s="197"/>
      <c r="FW32" s="197"/>
      <c r="FX32" s="197"/>
      <c r="FY32" s="197"/>
      <c r="FZ32" s="197"/>
      <c r="GA32" s="197"/>
      <c r="GB32" s="197"/>
      <c r="GC32" s="197"/>
      <c r="GD32" s="197"/>
      <c r="GE32" s="197"/>
      <c r="GF32" s="197"/>
      <c r="GG32" s="197"/>
      <c r="GH32" s="197"/>
      <c r="GI32" s="197"/>
      <c r="GJ32" s="197"/>
      <c r="GK32" s="197"/>
      <c r="GL32" s="197"/>
      <c r="GM32" s="197"/>
      <c r="GN32" s="197"/>
      <c r="GO32" s="197"/>
      <c r="GP32" s="197"/>
      <c r="GQ32" s="197"/>
      <c r="GR32" s="197"/>
      <c r="GS32" s="197"/>
      <c r="GT32" s="197"/>
      <c r="GU32" s="197"/>
      <c r="GV32" s="197"/>
      <c r="GW32" s="197"/>
      <c r="GX32" s="197"/>
      <c r="GY32" s="197"/>
      <c r="GZ32" s="197"/>
      <c r="HA32" s="197"/>
      <c r="HB32" s="197"/>
      <c r="HC32" s="197"/>
      <c r="HD32" s="197"/>
      <c r="HE32" s="197"/>
      <c r="HF32" s="197"/>
      <c r="HG32" s="197"/>
      <c r="HH32" s="197"/>
      <c r="HI32" s="197"/>
      <c r="HJ32" s="197"/>
      <c r="HK32" s="197"/>
      <c r="HL32" s="197"/>
      <c r="HM32" s="197"/>
      <c r="HN32" s="197"/>
      <c r="HO32" s="197"/>
      <c r="HP32" s="197"/>
      <c r="HQ32" s="197"/>
      <c r="HR32" s="197"/>
      <c r="HS32" s="197"/>
      <c r="HT32" s="197"/>
      <c r="HU32" s="197"/>
      <c r="HV32" s="197"/>
      <c r="HW32" s="197"/>
      <c r="HX32" s="197"/>
      <c r="HY32" s="197"/>
      <c r="HZ32" s="197"/>
      <c r="IA32" s="197"/>
      <c r="IB32" s="197"/>
      <c r="IC32" s="197"/>
      <c r="ID32" s="197"/>
      <c r="IE32" s="197"/>
      <c r="IF32" s="197"/>
      <c r="IG32" s="197"/>
      <c r="IH32" s="197"/>
      <c r="II32" s="197"/>
      <c r="IJ32" s="197"/>
      <c r="IK32" s="197"/>
      <c r="IL32" s="197"/>
      <c r="IM32" s="197"/>
      <c r="IN32" s="197"/>
    </row>
    <row r="33" spans="2:248">
      <c r="B33" s="169" t="s">
        <v>327</v>
      </c>
      <c r="C33" s="202" t="s">
        <v>676</v>
      </c>
      <c r="H33" s="197"/>
      <c r="I33" s="197"/>
      <c r="J33" s="197"/>
      <c r="K33" s="197"/>
      <c r="L33" s="197"/>
      <c r="M33" s="197"/>
      <c r="N33" s="143">
        <v>480</v>
      </c>
      <c r="O33" s="143">
        <v>1</v>
      </c>
      <c r="P33" s="143">
        <f>N33*O33</f>
        <v>480</v>
      </c>
      <c r="Q33" s="143">
        <v>240</v>
      </c>
      <c r="R33" s="143">
        <v>1</v>
      </c>
      <c r="S33" s="143">
        <f>Q33*R33</f>
        <v>240</v>
      </c>
      <c r="T33" s="143">
        <v>160</v>
      </c>
      <c r="U33" s="143">
        <v>1</v>
      </c>
      <c r="V33" s="143">
        <f>T33*U33</f>
        <v>160</v>
      </c>
      <c r="W33" s="143">
        <v>40</v>
      </c>
      <c r="X33" s="143">
        <v>1</v>
      </c>
      <c r="Y33" s="143">
        <f>W33*X33</f>
        <v>40</v>
      </c>
      <c r="Z33" s="143">
        <v>3</v>
      </c>
      <c r="AA33" s="42" t="s">
        <v>1036</v>
      </c>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7"/>
      <c r="BQ33" s="197"/>
      <c r="BR33" s="197"/>
      <c r="BS33" s="197"/>
      <c r="BT33" s="197"/>
      <c r="BU33" s="197"/>
      <c r="BV33" s="197"/>
      <c r="BW33" s="197"/>
      <c r="BX33" s="197"/>
      <c r="BY33" s="197"/>
      <c r="BZ33" s="197"/>
      <c r="CA33" s="197"/>
      <c r="CB33" s="197"/>
      <c r="CC33" s="197"/>
      <c r="CD33" s="197"/>
      <c r="CE33" s="197"/>
      <c r="CF33" s="197"/>
      <c r="CG33" s="197"/>
      <c r="CH33" s="197"/>
      <c r="CI33" s="197"/>
      <c r="CJ33" s="197"/>
      <c r="CK33" s="197"/>
      <c r="CL33" s="197"/>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197"/>
      <c r="FG33" s="197"/>
      <c r="FH33" s="197"/>
      <c r="FI33" s="197"/>
      <c r="FJ33" s="197"/>
      <c r="FK33" s="197"/>
      <c r="FL33" s="197"/>
      <c r="FM33" s="197"/>
      <c r="FN33" s="197"/>
      <c r="FO33" s="197"/>
      <c r="FP33" s="197"/>
      <c r="FQ33" s="197"/>
      <c r="FR33" s="197"/>
      <c r="FS33" s="197"/>
      <c r="FT33" s="197"/>
      <c r="FU33" s="197"/>
      <c r="FV33" s="197"/>
      <c r="FW33" s="197"/>
      <c r="FX33" s="197"/>
      <c r="FY33" s="197"/>
      <c r="FZ33" s="197"/>
      <c r="GA33" s="197"/>
      <c r="GB33" s="197"/>
      <c r="GC33" s="197"/>
      <c r="GD33" s="197"/>
      <c r="GE33" s="197"/>
      <c r="GF33" s="197"/>
      <c r="GG33" s="197"/>
      <c r="GH33" s="197"/>
      <c r="GI33" s="197"/>
      <c r="GJ33" s="197"/>
      <c r="GK33" s="197"/>
      <c r="GL33" s="197"/>
      <c r="GM33" s="197"/>
      <c r="GN33" s="197"/>
      <c r="GO33" s="197"/>
      <c r="GP33" s="197"/>
      <c r="GQ33" s="197"/>
      <c r="GR33" s="197"/>
      <c r="GS33" s="197"/>
      <c r="GT33" s="197"/>
      <c r="GU33" s="197"/>
      <c r="GV33" s="197"/>
      <c r="GW33" s="197"/>
      <c r="GX33" s="197"/>
      <c r="GY33" s="197"/>
      <c r="GZ33" s="197"/>
      <c r="HA33" s="197"/>
      <c r="HB33" s="197"/>
      <c r="HC33" s="197"/>
      <c r="HD33" s="197"/>
      <c r="HE33" s="197"/>
      <c r="HF33" s="197"/>
      <c r="HG33" s="197"/>
      <c r="HH33" s="197"/>
      <c r="HI33" s="197"/>
      <c r="HJ33" s="197"/>
      <c r="HK33" s="197"/>
      <c r="HL33" s="197"/>
      <c r="HM33" s="197"/>
      <c r="HN33" s="197"/>
      <c r="HO33" s="197"/>
      <c r="HP33" s="197"/>
      <c r="HQ33" s="197"/>
      <c r="HR33" s="197"/>
      <c r="HS33" s="197"/>
      <c r="HT33" s="197"/>
      <c r="HU33" s="197"/>
      <c r="HV33" s="197"/>
      <c r="HW33" s="197"/>
      <c r="HX33" s="197"/>
      <c r="HY33" s="197"/>
      <c r="HZ33" s="197"/>
      <c r="IA33" s="197"/>
      <c r="IB33" s="197"/>
      <c r="IC33" s="197"/>
      <c r="ID33" s="197"/>
      <c r="IE33" s="197"/>
      <c r="IF33" s="197"/>
      <c r="IG33" s="197"/>
      <c r="IH33" s="197"/>
      <c r="II33" s="197"/>
      <c r="IJ33" s="197"/>
      <c r="IK33" s="197"/>
      <c r="IL33" s="197"/>
      <c r="IM33" s="197"/>
      <c r="IN33" s="197"/>
    </row>
    <row r="34" spans="2:248">
      <c r="B34" s="169" t="s">
        <v>328</v>
      </c>
      <c r="C34" s="202" t="s">
        <v>70</v>
      </c>
      <c r="H34" s="197"/>
      <c r="I34" s="197"/>
      <c r="J34" s="197"/>
      <c r="K34" s="197"/>
      <c r="L34" s="197"/>
      <c r="M34" s="197"/>
      <c r="N34" s="143">
        <v>480</v>
      </c>
      <c r="O34" s="143">
        <v>1</v>
      </c>
      <c r="P34" s="143">
        <f t="shared" ref="P34:P36" si="0">N34*O34</f>
        <v>480</v>
      </c>
      <c r="Q34" s="143">
        <v>240</v>
      </c>
      <c r="R34" s="143">
        <v>1</v>
      </c>
      <c r="S34" s="143">
        <f t="shared" ref="S34:S36" si="1">Q34*R34</f>
        <v>240</v>
      </c>
      <c r="T34" s="143">
        <v>160</v>
      </c>
      <c r="U34" s="143">
        <v>1</v>
      </c>
      <c r="V34" s="143">
        <f t="shared" ref="V34:V36" si="2">T34*U34</f>
        <v>160</v>
      </c>
      <c r="W34" s="143">
        <v>40</v>
      </c>
      <c r="X34" s="143">
        <v>1</v>
      </c>
      <c r="Y34" s="143">
        <f t="shared" ref="Y34:Y36" si="3">W34*X34</f>
        <v>40</v>
      </c>
      <c r="Z34" s="143">
        <v>3</v>
      </c>
      <c r="AA34" s="42" t="s">
        <v>1036</v>
      </c>
      <c r="AB34" s="197"/>
      <c r="AC34" s="197"/>
      <c r="AD34" s="197"/>
      <c r="AE34" s="197"/>
      <c r="AF34" s="197"/>
      <c r="AG34" s="197"/>
      <c r="AH34" s="197"/>
      <c r="AI34" s="197"/>
      <c r="AJ34" s="197"/>
      <c r="AK34" s="197"/>
      <c r="AL34" s="197"/>
      <c r="AM34" s="197"/>
      <c r="AN34" s="197"/>
      <c r="AO34" s="197"/>
      <c r="AP34" s="197"/>
      <c r="AQ34" s="197"/>
      <c r="AR34" s="197"/>
      <c r="AS34" s="197"/>
      <c r="AT34" s="197"/>
      <c r="AU34" s="197"/>
      <c r="AV34" s="197"/>
      <c r="AW34" s="197"/>
      <c r="AX34" s="197"/>
      <c r="AY34" s="197"/>
      <c r="AZ34" s="197"/>
      <c r="BA34" s="197"/>
      <c r="BB34" s="197"/>
      <c r="BC34" s="197"/>
      <c r="BD34" s="197"/>
      <c r="BE34" s="197"/>
      <c r="BF34" s="197"/>
      <c r="BG34" s="197"/>
      <c r="BH34" s="197"/>
      <c r="BI34" s="197"/>
      <c r="BJ34" s="197"/>
      <c r="BK34" s="197"/>
      <c r="BL34" s="197"/>
      <c r="BM34" s="197"/>
      <c r="BN34" s="197"/>
      <c r="BO34" s="197"/>
      <c r="BP34" s="197"/>
      <c r="BQ34" s="197"/>
      <c r="BR34" s="197"/>
      <c r="BS34" s="197"/>
      <c r="BT34" s="197"/>
      <c r="BU34" s="197"/>
      <c r="BV34" s="197"/>
      <c r="BW34" s="197"/>
      <c r="BX34" s="197"/>
      <c r="BY34" s="197"/>
      <c r="BZ34" s="197"/>
      <c r="CA34" s="197"/>
      <c r="CB34" s="197"/>
      <c r="CC34" s="197"/>
      <c r="CD34" s="197"/>
      <c r="CE34" s="197"/>
      <c r="CF34" s="197"/>
      <c r="CG34" s="197"/>
      <c r="CH34" s="197"/>
      <c r="CI34" s="197"/>
      <c r="CJ34" s="197"/>
      <c r="CK34" s="197"/>
      <c r="CL34" s="197"/>
      <c r="CM34" s="197"/>
      <c r="CN34" s="197"/>
      <c r="CO34" s="197"/>
      <c r="CP34" s="197"/>
      <c r="CQ34" s="197"/>
      <c r="CR34" s="197"/>
      <c r="CS34" s="197"/>
      <c r="CT34" s="197"/>
      <c r="CU34" s="197"/>
      <c r="CV34" s="197"/>
      <c r="CW34" s="197"/>
      <c r="CX34" s="197"/>
      <c r="CY34" s="197"/>
      <c r="CZ34" s="197"/>
      <c r="DA34" s="197"/>
      <c r="DB34" s="197"/>
      <c r="DC34" s="197"/>
      <c r="DD34" s="197"/>
      <c r="DE34" s="197"/>
      <c r="DF34" s="197"/>
      <c r="DG34" s="197"/>
      <c r="DH34" s="197"/>
      <c r="DI34" s="197"/>
      <c r="DJ34" s="197"/>
      <c r="DK34" s="197"/>
      <c r="DL34" s="197"/>
      <c r="DM34" s="197"/>
      <c r="DN34" s="197"/>
      <c r="DO34" s="197"/>
      <c r="DP34" s="197"/>
      <c r="DQ34" s="197"/>
      <c r="DR34" s="197"/>
      <c r="DS34" s="197"/>
      <c r="DT34" s="197"/>
      <c r="DU34" s="197"/>
      <c r="DV34" s="197"/>
      <c r="DW34" s="197"/>
      <c r="DX34" s="197"/>
      <c r="DY34" s="197"/>
      <c r="DZ34" s="197"/>
      <c r="EA34" s="197"/>
      <c r="EB34" s="197"/>
      <c r="EC34" s="197"/>
      <c r="ED34" s="197"/>
      <c r="EE34" s="197"/>
      <c r="EF34" s="197"/>
      <c r="EG34" s="197"/>
      <c r="EH34" s="197"/>
      <c r="EI34" s="197"/>
      <c r="EJ34" s="197"/>
      <c r="EK34" s="197"/>
      <c r="EL34" s="197"/>
      <c r="EM34" s="197"/>
      <c r="EN34" s="197"/>
      <c r="EO34" s="197"/>
      <c r="EP34" s="197"/>
      <c r="EQ34" s="197"/>
      <c r="ER34" s="197"/>
      <c r="ES34" s="197"/>
      <c r="ET34" s="197"/>
      <c r="EU34" s="197"/>
      <c r="EV34" s="197"/>
      <c r="EW34" s="197"/>
      <c r="EX34" s="197"/>
      <c r="EY34" s="197"/>
      <c r="EZ34" s="197"/>
      <c r="FA34" s="197"/>
      <c r="FB34" s="197"/>
      <c r="FC34" s="197"/>
      <c r="FD34" s="197"/>
      <c r="FE34" s="197"/>
      <c r="FF34" s="197"/>
      <c r="FG34" s="197"/>
      <c r="FH34" s="197"/>
      <c r="FI34" s="197"/>
      <c r="FJ34" s="197"/>
      <c r="FK34" s="197"/>
      <c r="FL34" s="197"/>
      <c r="FM34" s="197"/>
      <c r="FN34" s="197"/>
      <c r="FO34" s="197"/>
      <c r="FP34" s="197"/>
      <c r="FQ34" s="197"/>
      <c r="FR34" s="197"/>
      <c r="FS34" s="197"/>
      <c r="FT34" s="197"/>
      <c r="FU34" s="197"/>
      <c r="FV34" s="197"/>
      <c r="FW34" s="197"/>
      <c r="FX34" s="197"/>
      <c r="FY34" s="197"/>
      <c r="FZ34" s="197"/>
      <c r="GA34" s="197"/>
      <c r="GB34" s="197"/>
      <c r="GC34" s="197"/>
      <c r="GD34" s="197"/>
      <c r="GE34" s="197"/>
      <c r="GF34" s="197"/>
      <c r="GG34" s="197"/>
      <c r="GH34" s="197"/>
      <c r="GI34" s="197"/>
      <c r="GJ34" s="197"/>
      <c r="GK34" s="197"/>
      <c r="GL34" s="197"/>
      <c r="GM34" s="197"/>
      <c r="GN34" s="197"/>
      <c r="GO34" s="197"/>
      <c r="GP34" s="197"/>
      <c r="GQ34" s="197"/>
      <c r="GR34" s="197"/>
      <c r="GS34" s="197"/>
      <c r="GT34" s="197"/>
      <c r="GU34" s="197"/>
      <c r="GV34" s="197"/>
      <c r="GW34" s="197"/>
      <c r="GX34" s="197"/>
      <c r="GY34" s="197"/>
      <c r="GZ34" s="197"/>
      <c r="HA34" s="197"/>
      <c r="HB34" s="197"/>
      <c r="HC34" s="197"/>
      <c r="HD34" s="197"/>
      <c r="HE34" s="197"/>
      <c r="HF34" s="197"/>
      <c r="HG34" s="197"/>
      <c r="HH34" s="197"/>
      <c r="HI34" s="197"/>
      <c r="HJ34" s="197"/>
      <c r="HK34" s="197"/>
      <c r="HL34" s="197"/>
      <c r="HM34" s="197"/>
      <c r="HN34" s="197"/>
      <c r="HO34" s="197"/>
      <c r="HP34" s="197"/>
      <c r="HQ34" s="197"/>
      <c r="HR34" s="197"/>
      <c r="HS34" s="197"/>
      <c r="HT34" s="197"/>
      <c r="HU34" s="197"/>
      <c r="HV34" s="197"/>
      <c r="HW34" s="197"/>
      <c r="HX34" s="197"/>
      <c r="HY34" s="197"/>
      <c r="HZ34" s="197"/>
      <c r="IA34" s="197"/>
      <c r="IB34" s="197"/>
      <c r="IC34" s="197"/>
      <c r="ID34" s="197"/>
      <c r="IE34" s="197"/>
      <c r="IF34" s="197"/>
      <c r="IG34" s="197"/>
      <c r="IH34" s="197"/>
      <c r="II34" s="197"/>
      <c r="IJ34" s="197"/>
      <c r="IK34" s="197"/>
      <c r="IL34" s="197"/>
      <c r="IM34" s="197"/>
      <c r="IN34" s="197"/>
    </row>
    <row r="35" spans="2:248" ht="30">
      <c r="B35" s="169" t="s">
        <v>889</v>
      </c>
      <c r="C35" s="202" t="s">
        <v>677</v>
      </c>
      <c r="D35" t="s">
        <v>1106</v>
      </c>
      <c r="E35">
        <v>50000</v>
      </c>
      <c r="F35">
        <v>1</v>
      </c>
      <c r="G35">
        <v>1</v>
      </c>
      <c r="H35" s="143">
        <f>E35*G35</f>
        <v>50000</v>
      </c>
      <c r="I35" s="143" t="s">
        <v>720</v>
      </c>
      <c r="J35" s="143">
        <v>4</v>
      </c>
      <c r="K35" s="42" t="s">
        <v>1036</v>
      </c>
      <c r="L35" s="197"/>
      <c r="M35" s="197"/>
      <c r="N35" s="143">
        <v>480</v>
      </c>
      <c r="O35" s="143">
        <v>1</v>
      </c>
      <c r="P35" s="143">
        <f t="shared" si="0"/>
        <v>480</v>
      </c>
      <c r="Q35" s="143">
        <v>240</v>
      </c>
      <c r="R35" s="143">
        <v>1</v>
      </c>
      <c r="S35" s="143">
        <f t="shared" si="1"/>
        <v>240</v>
      </c>
      <c r="T35" s="143">
        <v>160</v>
      </c>
      <c r="U35" s="143">
        <v>1</v>
      </c>
      <c r="V35" s="143">
        <f t="shared" si="2"/>
        <v>160</v>
      </c>
      <c r="W35" s="143">
        <v>40</v>
      </c>
      <c r="X35" s="143">
        <v>1</v>
      </c>
      <c r="Y35" s="143">
        <f t="shared" si="3"/>
        <v>40</v>
      </c>
      <c r="Z35" s="143">
        <v>3</v>
      </c>
      <c r="AA35" s="42" t="s">
        <v>1036</v>
      </c>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c r="GL35" s="197"/>
      <c r="GM35" s="197"/>
      <c r="GN35" s="197"/>
      <c r="GO35" s="197"/>
      <c r="GP35" s="197"/>
      <c r="GQ35" s="197"/>
      <c r="GR35" s="197"/>
      <c r="GS35" s="197"/>
      <c r="GT35" s="197"/>
      <c r="GU35" s="197"/>
      <c r="GV35" s="197"/>
      <c r="GW35" s="197"/>
      <c r="GX35" s="197"/>
      <c r="GY35" s="197"/>
      <c r="GZ35" s="197"/>
      <c r="HA35" s="197"/>
      <c r="HB35" s="197"/>
      <c r="HC35" s="197"/>
      <c r="HD35" s="197"/>
      <c r="HE35" s="197"/>
      <c r="HF35" s="197"/>
      <c r="HG35" s="197"/>
      <c r="HH35" s="197"/>
      <c r="HI35" s="197"/>
      <c r="HJ35" s="197"/>
      <c r="HK35" s="197"/>
      <c r="HL35" s="197"/>
      <c r="HM35" s="197"/>
      <c r="HN35" s="197"/>
      <c r="HO35" s="197"/>
      <c r="HP35" s="197"/>
      <c r="HQ35" s="197"/>
      <c r="HR35" s="197"/>
      <c r="HS35" s="197"/>
      <c r="HT35" s="197"/>
      <c r="HU35" s="197"/>
      <c r="HV35" s="197"/>
      <c r="HW35" s="197"/>
      <c r="HX35" s="197"/>
      <c r="HY35" s="197"/>
      <c r="HZ35" s="197"/>
      <c r="IA35" s="197"/>
      <c r="IB35" s="197"/>
      <c r="IC35" s="197"/>
      <c r="ID35" s="197"/>
      <c r="IE35" s="197"/>
      <c r="IF35" s="197"/>
      <c r="IG35" s="197"/>
      <c r="IH35" s="197"/>
      <c r="II35" s="197"/>
      <c r="IJ35" s="197"/>
      <c r="IK35" s="197"/>
      <c r="IL35" s="197"/>
      <c r="IM35" s="197"/>
      <c r="IN35" s="197"/>
    </row>
    <row r="36" spans="2:248" ht="30">
      <c r="B36" s="169" t="s">
        <v>890</v>
      </c>
      <c r="C36" s="202" t="s">
        <v>678</v>
      </c>
      <c r="D36" t="s">
        <v>1106</v>
      </c>
      <c r="E36">
        <v>100000</v>
      </c>
      <c r="F36">
        <v>1</v>
      </c>
      <c r="G36">
        <v>1</v>
      </c>
      <c r="H36" s="143">
        <f>E36*G36</f>
        <v>100000</v>
      </c>
      <c r="I36" s="143" t="s">
        <v>720</v>
      </c>
      <c r="J36" s="143">
        <v>4</v>
      </c>
      <c r="K36" s="42" t="s">
        <v>1036</v>
      </c>
      <c r="L36" s="197"/>
      <c r="M36" s="197"/>
      <c r="N36" s="143">
        <v>480</v>
      </c>
      <c r="O36" s="143">
        <v>1</v>
      </c>
      <c r="P36" s="143">
        <f t="shared" si="0"/>
        <v>480</v>
      </c>
      <c r="Q36" s="143">
        <v>240</v>
      </c>
      <c r="R36" s="143">
        <v>1</v>
      </c>
      <c r="S36" s="143">
        <f t="shared" si="1"/>
        <v>240</v>
      </c>
      <c r="T36" s="143">
        <v>160</v>
      </c>
      <c r="U36" s="143">
        <v>1</v>
      </c>
      <c r="V36" s="143">
        <f t="shared" si="2"/>
        <v>160</v>
      </c>
      <c r="W36" s="143">
        <v>40</v>
      </c>
      <c r="X36" s="143">
        <v>1</v>
      </c>
      <c r="Y36" s="143">
        <f t="shared" si="3"/>
        <v>40</v>
      </c>
      <c r="Z36" s="143">
        <v>3</v>
      </c>
      <c r="AA36" s="42" t="s">
        <v>1036</v>
      </c>
      <c r="AB36" s="197"/>
      <c r="AC36" s="197"/>
      <c r="AD36" s="197"/>
      <c r="AE36" s="197"/>
      <c r="AF36" s="197"/>
      <c r="AG36" s="197"/>
      <c r="AH36" s="197"/>
      <c r="AI36" s="197"/>
      <c r="AJ36" s="197"/>
      <c r="AK36" s="197"/>
      <c r="AL36" s="197"/>
      <c r="AM36" s="197"/>
      <c r="AN36" s="197"/>
      <c r="AO36" s="197"/>
      <c r="AP36" s="197"/>
      <c r="AQ36" s="197"/>
      <c r="AR36" s="197"/>
      <c r="AS36" s="197"/>
      <c r="AT36" s="197"/>
      <c r="AU36" s="197"/>
      <c r="AV36" s="197"/>
      <c r="AW36" s="197"/>
      <c r="AX36" s="197"/>
      <c r="AY36" s="197"/>
      <c r="AZ36" s="197"/>
      <c r="BA36" s="197"/>
      <c r="BB36" s="197"/>
      <c r="BC36" s="197"/>
      <c r="BD36" s="197"/>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c r="CA36" s="197"/>
      <c r="CB36" s="197"/>
      <c r="CC36" s="197"/>
      <c r="CD36" s="197"/>
      <c r="CE36" s="197"/>
      <c r="CF36" s="197"/>
      <c r="CG36" s="197"/>
      <c r="CH36" s="197"/>
      <c r="CI36" s="197"/>
      <c r="CJ36" s="197"/>
      <c r="CK36" s="197"/>
      <c r="CL36" s="197"/>
      <c r="CM36" s="197"/>
      <c r="CN36" s="197"/>
      <c r="CO36" s="197"/>
      <c r="CP36" s="197"/>
      <c r="CQ36" s="197"/>
      <c r="CR36" s="197"/>
      <c r="CS36" s="197"/>
      <c r="CT36" s="197"/>
      <c r="CU36" s="197"/>
      <c r="CV36" s="197"/>
      <c r="CW36" s="197"/>
      <c r="CX36" s="197"/>
      <c r="CY36" s="197"/>
      <c r="CZ36" s="197"/>
      <c r="DA36" s="197"/>
      <c r="DB36" s="197"/>
      <c r="DC36" s="197"/>
      <c r="DD36" s="197"/>
      <c r="DE36" s="197"/>
      <c r="DF36" s="197"/>
      <c r="DG36" s="197"/>
      <c r="DH36" s="197"/>
      <c r="DI36" s="197"/>
      <c r="DJ36" s="197"/>
      <c r="DK36" s="197"/>
      <c r="DL36" s="197"/>
      <c r="DM36" s="197"/>
      <c r="DN36" s="197"/>
      <c r="DO36" s="197"/>
      <c r="DP36" s="197"/>
      <c r="DQ36" s="197"/>
      <c r="DR36" s="197"/>
      <c r="DS36" s="197"/>
      <c r="DT36" s="197"/>
      <c r="DU36" s="197"/>
      <c r="DV36" s="197"/>
      <c r="DW36" s="197"/>
      <c r="DX36" s="197"/>
      <c r="DY36" s="197"/>
      <c r="DZ36" s="197"/>
      <c r="EA36" s="197"/>
      <c r="EB36" s="197"/>
      <c r="EC36" s="197"/>
      <c r="ED36" s="197"/>
      <c r="EE36" s="197"/>
      <c r="EF36" s="197"/>
      <c r="EG36" s="197"/>
      <c r="EH36" s="197"/>
      <c r="EI36" s="197"/>
      <c r="EJ36" s="197"/>
      <c r="EK36" s="197"/>
      <c r="EL36" s="197"/>
      <c r="EM36" s="197"/>
      <c r="EN36" s="197"/>
      <c r="EO36" s="197"/>
      <c r="EP36" s="197"/>
      <c r="EQ36" s="197"/>
      <c r="ER36" s="197"/>
      <c r="ES36" s="197"/>
      <c r="ET36" s="197"/>
      <c r="EU36" s="197"/>
      <c r="EV36" s="197"/>
      <c r="EW36" s="197"/>
      <c r="EX36" s="197"/>
      <c r="EY36" s="197"/>
      <c r="EZ36" s="197"/>
      <c r="FA36" s="197"/>
      <c r="FB36" s="197"/>
      <c r="FC36" s="197"/>
      <c r="FD36" s="197"/>
      <c r="FE36" s="197"/>
      <c r="FF36" s="197"/>
      <c r="FG36" s="197"/>
      <c r="FH36" s="197"/>
      <c r="FI36" s="197"/>
      <c r="FJ36" s="197"/>
      <c r="FK36" s="197"/>
      <c r="FL36" s="197"/>
      <c r="FM36" s="197"/>
      <c r="FN36" s="197"/>
      <c r="FO36" s="197"/>
      <c r="FP36" s="197"/>
      <c r="FQ36" s="197"/>
      <c r="FR36" s="197"/>
      <c r="FS36" s="197"/>
      <c r="FT36" s="197"/>
      <c r="FU36" s="197"/>
      <c r="FV36" s="197"/>
      <c r="FW36" s="197"/>
      <c r="FX36" s="197"/>
      <c r="FY36" s="197"/>
      <c r="FZ36" s="197"/>
      <c r="GA36" s="197"/>
      <c r="GB36" s="197"/>
      <c r="GC36" s="197"/>
      <c r="GD36" s="197"/>
      <c r="GE36" s="197"/>
      <c r="GF36" s="197"/>
      <c r="GG36" s="197"/>
      <c r="GH36" s="197"/>
      <c r="GI36" s="197"/>
      <c r="GJ36" s="197"/>
      <c r="GK36" s="197"/>
      <c r="GL36" s="197"/>
      <c r="GM36" s="197"/>
      <c r="GN36" s="197"/>
      <c r="GO36" s="197"/>
      <c r="GP36" s="197"/>
      <c r="GQ36" s="197"/>
      <c r="GR36" s="197"/>
      <c r="GS36" s="197"/>
      <c r="GT36" s="197"/>
      <c r="GU36" s="197"/>
      <c r="GV36" s="197"/>
      <c r="GW36" s="197"/>
      <c r="GX36" s="197"/>
      <c r="GY36" s="197"/>
      <c r="GZ36" s="197"/>
      <c r="HA36" s="197"/>
      <c r="HB36" s="197"/>
      <c r="HC36" s="197"/>
      <c r="HD36" s="197"/>
      <c r="HE36" s="197"/>
      <c r="HF36" s="197"/>
      <c r="HG36" s="197"/>
      <c r="HH36" s="197"/>
      <c r="HI36" s="197"/>
      <c r="HJ36" s="197"/>
      <c r="HK36" s="197"/>
      <c r="HL36" s="197"/>
      <c r="HM36" s="197"/>
      <c r="HN36" s="197"/>
      <c r="HO36" s="197"/>
      <c r="HP36" s="197"/>
      <c r="HQ36" s="197"/>
      <c r="HR36" s="197"/>
      <c r="HS36" s="197"/>
      <c r="HT36" s="197"/>
      <c r="HU36" s="197"/>
      <c r="HV36" s="197"/>
      <c r="HW36" s="197"/>
      <c r="HX36" s="197"/>
      <c r="HY36" s="197"/>
      <c r="HZ36" s="197"/>
      <c r="IA36" s="197"/>
      <c r="IB36" s="197"/>
      <c r="IC36" s="197"/>
      <c r="ID36" s="197"/>
      <c r="IE36" s="197"/>
      <c r="IF36" s="197"/>
      <c r="IG36" s="197"/>
      <c r="IH36" s="197"/>
      <c r="II36" s="197"/>
      <c r="IJ36" s="197"/>
      <c r="IK36" s="197"/>
      <c r="IL36" s="197"/>
      <c r="IM36" s="197"/>
      <c r="IN36" s="197"/>
    </row>
    <row r="37" spans="2:248">
      <c r="B37" s="169"/>
      <c r="C37" s="202"/>
      <c r="H37" s="143"/>
      <c r="I37" s="143"/>
      <c r="J37" s="143"/>
      <c r="K37" s="143"/>
      <c r="L37" s="197"/>
      <c r="M37" s="197"/>
      <c r="N37" s="143"/>
      <c r="O37" s="143"/>
      <c r="P37" s="143"/>
      <c r="Q37" s="143"/>
      <c r="R37" s="143"/>
      <c r="S37" s="143"/>
      <c r="T37" s="143"/>
      <c r="U37" s="143"/>
      <c r="V37" s="143"/>
      <c r="W37" s="143"/>
      <c r="X37" s="143"/>
      <c r="Y37" s="143"/>
      <c r="Z37" s="197"/>
      <c r="AA37" s="197"/>
      <c r="AB37" s="197"/>
      <c r="AC37" s="197"/>
      <c r="AD37" s="197"/>
      <c r="AE37" s="197"/>
      <c r="AF37" s="197"/>
      <c r="AG37" s="197"/>
      <c r="AH37" s="197"/>
      <c r="AI37" s="197"/>
      <c r="AJ37" s="197"/>
      <c r="AK37" s="197"/>
      <c r="AL37" s="197"/>
      <c r="AM37" s="197"/>
      <c r="AN37" s="197"/>
      <c r="AO37" s="197"/>
      <c r="AP37" s="197"/>
      <c r="AQ37" s="197"/>
      <c r="AR37" s="197"/>
      <c r="AS37" s="197"/>
      <c r="AT37" s="197"/>
      <c r="AU37" s="197"/>
      <c r="AV37" s="197"/>
      <c r="AW37" s="197"/>
      <c r="AX37" s="197"/>
      <c r="AY37" s="197"/>
      <c r="AZ37" s="197"/>
      <c r="BA37" s="197"/>
      <c r="BB37" s="197"/>
      <c r="BC37" s="197"/>
      <c r="BD37" s="197"/>
      <c r="BE37" s="197"/>
      <c r="BF37" s="197"/>
      <c r="BG37" s="197"/>
      <c r="BH37" s="197"/>
      <c r="BI37" s="197"/>
      <c r="BJ37" s="197"/>
      <c r="BK37" s="197"/>
      <c r="BL37" s="197"/>
      <c r="BM37" s="197"/>
      <c r="BN37" s="197"/>
      <c r="BO37" s="197"/>
      <c r="BP37" s="197"/>
      <c r="BQ37" s="197"/>
      <c r="BR37" s="197"/>
      <c r="BS37" s="197"/>
      <c r="BT37" s="197"/>
      <c r="BU37" s="197"/>
      <c r="BV37" s="197"/>
      <c r="BW37" s="197"/>
      <c r="BX37" s="197"/>
      <c r="BY37" s="197"/>
      <c r="BZ37" s="197"/>
      <c r="CA37" s="197"/>
      <c r="CB37" s="197"/>
      <c r="CC37" s="197"/>
      <c r="CD37" s="197"/>
      <c r="CE37" s="197"/>
      <c r="CF37" s="197"/>
      <c r="CG37" s="197"/>
      <c r="CH37" s="197"/>
      <c r="CI37" s="197"/>
      <c r="CJ37" s="197"/>
      <c r="CK37" s="197"/>
      <c r="CL37" s="197"/>
      <c r="CM37" s="197"/>
      <c r="CN37" s="197"/>
      <c r="CO37" s="197"/>
      <c r="CP37" s="197"/>
      <c r="CQ37" s="197"/>
      <c r="CR37" s="197"/>
      <c r="CS37" s="197"/>
      <c r="CT37" s="197"/>
      <c r="CU37" s="197"/>
      <c r="CV37" s="197"/>
      <c r="CW37" s="197"/>
      <c r="CX37" s="197"/>
      <c r="CY37" s="197"/>
      <c r="CZ37" s="197"/>
      <c r="DA37" s="197"/>
      <c r="DB37" s="197"/>
      <c r="DC37" s="197"/>
      <c r="DD37" s="197"/>
      <c r="DE37" s="197"/>
      <c r="DF37" s="197"/>
      <c r="DG37" s="197"/>
      <c r="DH37" s="197"/>
      <c r="DI37" s="197"/>
      <c r="DJ37" s="197"/>
      <c r="DK37" s="197"/>
      <c r="DL37" s="197"/>
      <c r="DM37" s="197"/>
      <c r="DN37" s="197"/>
      <c r="DO37" s="197"/>
      <c r="DP37" s="197"/>
      <c r="DQ37" s="197"/>
      <c r="DR37" s="197"/>
      <c r="DS37" s="197"/>
      <c r="DT37" s="197"/>
      <c r="DU37" s="197"/>
      <c r="DV37" s="197"/>
      <c r="DW37" s="197"/>
      <c r="DX37" s="197"/>
      <c r="DY37" s="197"/>
      <c r="DZ37" s="197"/>
      <c r="EA37" s="197"/>
      <c r="EB37" s="197"/>
      <c r="EC37" s="197"/>
      <c r="ED37" s="197"/>
      <c r="EE37" s="197"/>
      <c r="EF37" s="197"/>
      <c r="EG37" s="197"/>
      <c r="EH37" s="197"/>
      <c r="EI37" s="197"/>
      <c r="EJ37" s="197"/>
      <c r="EK37" s="197"/>
      <c r="EL37" s="197"/>
      <c r="EM37" s="197"/>
      <c r="EN37" s="197"/>
      <c r="EO37" s="197"/>
      <c r="EP37" s="197"/>
      <c r="EQ37" s="197"/>
      <c r="ER37" s="197"/>
      <c r="ES37" s="197"/>
      <c r="ET37" s="197"/>
      <c r="EU37" s="197"/>
      <c r="EV37" s="197"/>
      <c r="EW37" s="197"/>
      <c r="EX37" s="197"/>
      <c r="EY37" s="197"/>
      <c r="EZ37" s="197"/>
      <c r="FA37" s="197"/>
      <c r="FB37" s="197"/>
      <c r="FC37" s="197"/>
      <c r="FD37" s="197"/>
      <c r="FE37" s="197"/>
      <c r="FF37" s="197"/>
      <c r="FG37" s="197"/>
      <c r="FH37" s="197"/>
      <c r="FI37" s="197"/>
      <c r="FJ37" s="197"/>
      <c r="FK37" s="197"/>
      <c r="FL37" s="197"/>
      <c r="FM37" s="197"/>
      <c r="FN37" s="197"/>
      <c r="FO37" s="197"/>
      <c r="FP37" s="197"/>
      <c r="FQ37" s="197"/>
      <c r="FR37" s="197"/>
      <c r="FS37" s="197"/>
      <c r="FT37" s="197"/>
      <c r="FU37" s="197"/>
      <c r="FV37" s="197"/>
      <c r="FW37" s="197"/>
      <c r="FX37" s="197"/>
      <c r="FY37" s="197"/>
      <c r="FZ37" s="197"/>
      <c r="GA37" s="197"/>
      <c r="GB37" s="197"/>
      <c r="GC37" s="197"/>
      <c r="GD37" s="197"/>
      <c r="GE37" s="197"/>
      <c r="GF37" s="197"/>
      <c r="GG37" s="197"/>
      <c r="GH37" s="197"/>
      <c r="GI37" s="197"/>
      <c r="GJ37" s="197"/>
      <c r="GK37" s="197"/>
      <c r="GL37" s="197"/>
      <c r="GM37" s="197"/>
      <c r="GN37" s="197"/>
      <c r="GO37" s="197"/>
      <c r="GP37" s="197"/>
      <c r="GQ37" s="197"/>
      <c r="GR37" s="197"/>
      <c r="GS37" s="197"/>
      <c r="GT37" s="197"/>
      <c r="GU37" s="197"/>
      <c r="GV37" s="197"/>
      <c r="GW37" s="197"/>
      <c r="GX37" s="197"/>
      <c r="GY37" s="197"/>
      <c r="GZ37" s="197"/>
      <c r="HA37" s="197"/>
      <c r="HB37" s="197"/>
      <c r="HC37" s="197"/>
      <c r="HD37" s="197"/>
      <c r="HE37" s="197"/>
      <c r="HF37" s="197"/>
      <c r="HG37" s="197"/>
      <c r="HH37" s="197"/>
      <c r="HI37" s="197"/>
      <c r="HJ37" s="197"/>
      <c r="HK37" s="197"/>
      <c r="HL37" s="197"/>
      <c r="HM37" s="197"/>
      <c r="HN37" s="197"/>
      <c r="HO37" s="197"/>
      <c r="HP37" s="197"/>
      <c r="HQ37" s="197"/>
      <c r="HR37" s="197"/>
      <c r="HS37" s="197"/>
      <c r="HT37" s="197"/>
      <c r="HU37" s="197"/>
      <c r="HV37" s="197"/>
      <c r="HW37" s="197"/>
      <c r="HX37" s="197"/>
      <c r="HY37" s="197"/>
      <c r="HZ37" s="197"/>
      <c r="IA37" s="197"/>
      <c r="IB37" s="197"/>
      <c r="IC37" s="197"/>
      <c r="ID37" s="197"/>
      <c r="IE37" s="197"/>
      <c r="IF37" s="197"/>
      <c r="IG37" s="197"/>
      <c r="IH37" s="197"/>
      <c r="II37" s="197"/>
      <c r="IJ37" s="197"/>
      <c r="IK37" s="197"/>
      <c r="IL37" s="197"/>
      <c r="IM37" s="197"/>
      <c r="IN37" s="197"/>
    </row>
    <row r="38" spans="2:248">
      <c r="B38" s="169" t="s">
        <v>1107</v>
      </c>
      <c r="C38" s="202"/>
      <c r="H38" s="143">
        <f>SUM(H35:H37)</f>
        <v>150000</v>
      </c>
      <c r="I38" s="143"/>
      <c r="J38" s="143"/>
      <c r="K38" s="143"/>
      <c r="L38" s="197"/>
      <c r="M38" s="197"/>
      <c r="N38" s="143"/>
      <c r="O38" s="143"/>
      <c r="P38" s="143">
        <f>SUM(P33:P37)</f>
        <v>1920</v>
      </c>
      <c r="Q38" s="143"/>
      <c r="R38" s="143"/>
      <c r="S38" s="143">
        <f>SUM(S33:S37)</f>
        <v>960</v>
      </c>
      <c r="T38" s="143"/>
      <c r="U38" s="143"/>
      <c r="V38" s="143">
        <f>SUM(V33:V37)</f>
        <v>640</v>
      </c>
      <c r="W38" s="143"/>
      <c r="X38" s="143"/>
      <c r="Y38" s="143">
        <f>SUM(Y33:Y37)</f>
        <v>160</v>
      </c>
      <c r="Z38" s="197"/>
      <c r="AA38" s="197"/>
      <c r="AB38" s="197"/>
      <c r="AC38" s="197"/>
      <c r="AD38" s="197"/>
      <c r="AE38" s="197"/>
      <c r="AF38" s="197"/>
      <c r="AG38" s="197"/>
      <c r="AH38" s="197"/>
      <c r="AI38" s="197"/>
      <c r="AJ38" s="197"/>
      <c r="AK38" s="197"/>
      <c r="AL38" s="197"/>
      <c r="AM38" s="197"/>
      <c r="AN38" s="197"/>
      <c r="AO38" s="197"/>
      <c r="AP38" s="197"/>
      <c r="AQ38" s="197"/>
      <c r="AR38" s="197"/>
      <c r="AS38" s="197"/>
      <c r="AT38" s="197"/>
      <c r="AU38" s="197"/>
      <c r="AV38" s="197"/>
      <c r="AW38" s="197"/>
      <c r="AX38" s="197"/>
      <c r="AY38" s="197"/>
      <c r="AZ38" s="197"/>
      <c r="BA38" s="197"/>
      <c r="BB38" s="197"/>
      <c r="BC38" s="197"/>
      <c r="BD38" s="197"/>
      <c r="BE38" s="197"/>
      <c r="BF38" s="197"/>
      <c r="BG38" s="197"/>
      <c r="BH38" s="197"/>
      <c r="BI38" s="197"/>
      <c r="BJ38" s="197"/>
      <c r="BK38" s="197"/>
      <c r="BL38" s="197"/>
      <c r="BM38" s="197"/>
      <c r="BN38" s="197"/>
      <c r="BO38" s="197"/>
      <c r="BP38" s="197"/>
      <c r="BQ38" s="197"/>
      <c r="BR38" s="197"/>
      <c r="BS38" s="197"/>
      <c r="BT38" s="197"/>
      <c r="BU38" s="197"/>
      <c r="BV38" s="197"/>
      <c r="BW38" s="197"/>
      <c r="BX38" s="197"/>
      <c r="BY38" s="197"/>
      <c r="BZ38" s="197"/>
      <c r="CA38" s="197"/>
      <c r="CB38" s="197"/>
      <c r="CC38" s="197"/>
      <c r="CD38" s="197"/>
      <c r="CE38" s="197"/>
      <c r="CF38" s="197"/>
      <c r="CG38" s="197"/>
      <c r="CH38" s="197"/>
      <c r="CI38" s="197"/>
      <c r="CJ38" s="197"/>
      <c r="CK38" s="197"/>
      <c r="CL38" s="197"/>
      <c r="CM38" s="197"/>
      <c r="CN38" s="197"/>
      <c r="CO38" s="197"/>
      <c r="CP38" s="197"/>
      <c r="CQ38" s="197"/>
      <c r="CR38" s="197"/>
      <c r="CS38" s="197"/>
      <c r="CT38" s="197"/>
      <c r="CU38" s="197"/>
      <c r="CV38" s="197"/>
      <c r="CW38" s="197"/>
      <c r="CX38" s="197"/>
      <c r="CY38" s="197"/>
      <c r="CZ38" s="197"/>
      <c r="DA38" s="197"/>
      <c r="DB38" s="197"/>
      <c r="DC38" s="197"/>
      <c r="DD38" s="197"/>
      <c r="DE38" s="197"/>
      <c r="DF38" s="197"/>
      <c r="DG38" s="197"/>
      <c r="DH38" s="197"/>
      <c r="DI38" s="197"/>
      <c r="DJ38" s="197"/>
      <c r="DK38" s="197"/>
      <c r="DL38" s="197"/>
      <c r="DM38" s="197"/>
      <c r="DN38" s="197"/>
      <c r="DO38" s="197"/>
      <c r="DP38" s="197"/>
      <c r="DQ38" s="197"/>
      <c r="DR38" s="197"/>
      <c r="DS38" s="197"/>
      <c r="DT38" s="197"/>
      <c r="DU38" s="197"/>
      <c r="DV38" s="197"/>
      <c r="DW38" s="197"/>
      <c r="DX38" s="197"/>
      <c r="DY38" s="197"/>
      <c r="DZ38" s="197"/>
      <c r="EA38" s="197"/>
      <c r="EB38" s="197"/>
      <c r="EC38" s="197"/>
      <c r="ED38" s="197"/>
      <c r="EE38" s="197"/>
      <c r="EF38" s="197"/>
      <c r="EG38" s="197"/>
      <c r="EH38" s="197"/>
      <c r="EI38" s="197"/>
      <c r="EJ38" s="197"/>
      <c r="EK38" s="197"/>
      <c r="EL38" s="197"/>
      <c r="EM38" s="197"/>
      <c r="EN38" s="197"/>
      <c r="EO38" s="197"/>
      <c r="EP38" s="197"/>
      <c r="EQ38" s="197"/>
      <c r="ER38" s="197"/>
      <c r="ES38" s="197"/>
      <c r="ET38" s="197"/>
      <c r="EU38" s="197"/>
      <c r="EV38" s="197"/>
      <c r="EW38" s="197"/>
      <c r="EX38" s="197"/>
      <c r="EY38" s="197"/>
      <c r="EZ38" s="197"/>
      <c r="FA38" s="197"/>
      <c r="FB38" s="197"/>
      <c r="FC38" s="197"/>
      <c r="FD38" s="197"/>
      <c r="FE38" s="197"/>
      <c r="FF38" s="197"/>
      <c r="FG38" s="197"/>
      <c r="FH38" s="197"/>
      <c r="FI38" s="197"/>
      <c r="FJ38" s="197"/>
      <c r="FK38" s="197"/>
      <c r="FL38" s="197"/>
      <c r="FM38" s="197"/>
      <c r="FN38" s="197"/>
      <c r="FO38" s="197"/>
      <c r="FP38" s="197"/>
      <c r="FQ38" s="197"/>
      <c r="FR38" s="197"/>
      <c r="FS38" s="197"/>
      <c r="FT38" s="197"/>
      <c r="FU38" s="197"/>
      <c r="FV38" s="197"/>
      <c r="FW38" s="197"/>
      <c r="FX38" s="197"/>
      <c r="FY38" s="197"/>
      <c r="FZ38" s="197"/>
      <c r="GA38" s="197"/>
      <c r="GB38" s="197"/>
      <c r="GC38" s="197"/>
      <c r="GD38" s="197"/>
      <c r="GE38" s="197"/>
      <c r="GF38" s="197"/>
      <c r="GG38" s="197"/>
      <c r="GH38" s="197"/>
      <c r="GI38" s="197"/>
      <c r="GJ38" s="197"/>
      <c r="GK38" s="197"/>
      <c r="GL38" s="197"/>
      <c r="GM38" s="197"/>
      <c r="GN38" s="197"/>
      <c r="GO38" s="197"/>
      <c r="GP38" s="197"/>
      <c r="GQ38" s="197"/>
      <c r="GR38" s="197"/>
      <c r="GS38" s="197"/>
      <c r="GT38" s="197"/>
      <c r="GU38" s="197"/>
      <c r="GV38" s="197"/>
      <c r="GW38" s="197"/>
      <c r="GX38" s="197"/>
      <c r="GY38" s="197"/>
      <c r="GZ38" s="197"/>
      <c r="HA38" s="197"/>
      <c r="HB38" s="197"/>
      <c r="HC38" s="197"/>
      <c r="HD38" s="197"/>
      <c r="HE38" s="197"/>
      <c r="HF38" s="197"/>
      <c r="HG38" s="197"/>
      <c r="HH38" s="197"/>
      <c r="HI38" s="197"/>
      <c r="HJ38" s="197"/>
      <c r="HK38" s="197"/>
      <c r="HL38" s="197"/>
      <c r="HM38" s="197"/>
      <c r="HN38" s="197"/>
      <c r="HO38" s="197"/>
      <c r="HP38" s="197"/>
      <c r="HQ38" s="197"/>
      <c r="HR38" s="197"/>
      <c r="HS38" s="197"/>
      <c r="HT38" s="197"/>
      <c r="HU38" s="197"/>
      <c r="HV38" s="197"/>
      <c r="HW38" s="197"/>
      <c r="HX38" s="197"/>
      <c r="HY38" s="197"/>
      <c r="HZ38" s="197"/>
      <c r="IA38" s="197"/>
      <c r="IB38" s="197"/>
      <c r="IC38" s="197"/>
      <c r="ID38" s="197"/>
      <c r="IE38" s="197"/>
      <c r="IF38" s="197"/>
      <c r="IG38" s="197"/>
      <c r="IH38" s="197"/>
      <c r="II38" s="197"/>
      <c r="IJ38" s="197"/>
      <c r="IK38" s="197"/>
      <c r="IL38" s="197"/>
      <c r="IM38" s="197"/>
      <c r="IN38" s="197"/>
    </row>
    <row r="39" spans="2:248">
      <c r="B39" s="205"/>
      <c r="C39" s="202"/>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7"/>
      <c r="AJ39" s="197"/>
      <c r="AK39" s="197"/>
      <c r="AL39" s="197"/>
      <c r="AM39" s="197"/>
      <c r="AN39" s="197"/>
      <c r="AO39" s="197"/>
      <c r="AP39" s="197"/>
      <c r="AQ39" s="197"/>
      <c r="AR39" s="197"/>
      <c r="AS39" s="197"/>
      <c r="AT39" s="197"/>
      <c r="AU39" s="197"/>
      <c r="AV39" s="197"/>
      <c r="AW39" s="197"/>
      <c r="AX39" s="197"/>
      <c r="AY39" s="197"/>
      <c r="AZ39" s="197"/>
      <c r="BA39" s="197"/>
      <c r="BB39" s="197"/>
      <c r="BC39" s="197"/>
      <c r="BD39" s="197"/>
      <c r="BE39" s="197"/>
      <c r="BF39" s="197"/>
      <c r="BG39" s="197"/>
      <c r="BH39" s="197"/>
      <c r="BI39" s="197"/>
      <c r="BJ39" s="197"/>
      <c r="BK39" s="197"/>
      <c r="BL39" s="197"/>
      <c r="BM39" s="197"/>
      <c r="BN39" s="197"/>
      <c r="BO39" s="197"/>
      <c r="BP39" s="197"/>
      <c r="BQ39" s="197"/>
      <c r="BR39" s="197"/>
      <c r="BS39" s="197"/>
      <c r="BT39" s="197"/>
      <c r="BU39" s="197"/>
      <c r="BV39" s="197"/>
      <c r="BW39" s="197"/>
      <c r="BX39" s="197"/>
      <c r="BY39" s="197"/>
      <c r="BZ39" s="197"/>
      <c r="CA39" s="197"/>
      <c r="CB39" s="197"/>
      <c r="CC39" s="197"/>
      <c r="CD39" s="197"/>
      <c r="CE39" s="197"/>
      <c r="CF39" s="197"/>
      <c r="CG39" s="197"/>
      <c r="CH39" s="197"/>
      <c r="CI39" s="197"/>
      <c r="CJ39" s="197"/>
      <c r="CK39" s="197"/>
      <c r="CL39" s="197"/>
      <c r="CM39" s="197"/>
      <c r="CN39" s="197"/>
      <c r="CO39" s="197"/>
      <c r="CP39" s="197"/>
      <c r="CQ39" s="197"/>
      <c r="CR39" s="197"/>
      <c r="CS39" s="197"/>
      <c r="CT39" s="197"/>
      <c r="CU39" s="197"/>
      <c r="CV39" s="197"/>
      <c r="CW39" s="197"/>
      <c r="CX39" s="197"/>
      <c r="CY39" s="197"/>
      <c r="CZ39" s="197"/>
      <c r="DA39" s="197"/>
      <c r="DB39" s="197"/>
      <c r="DC39" s="197"/>
      <c r="DD39" s="197"/>
      <c r="DE39" s="197"/>
      <c r="DF39" s="197"/>
      <c r="DG39" s="197"/>
      <c r="DH39" s="197"/>
      <c r="DI39" s="197"/>
      <c r="DJ39" s="197"/>
      <c r="DK39" s="197"/>
      <c r="DL39" s="197"/>
      <c r="DM39" s="197"/>
      <c r="DN39" s="197"/>
      <c r="DO39" s="197"/>
      <c r="DP39" s="197"/>
      <c r="DQ39" s="197"/>
      <c r="DR39" s="197"/>
      <c r="DS39" s="197"/>
      <c r="DT39" s="197"/>
      <c r="DU39" s="197"/>
      <c r="DV39" s="197"/>
      <c r="DW39" s="197"/>
      <c r="DX39" s="197"/>
      <c r="DY39" s="197"/>
      <c r="DZ39" s="197"/>
      <c r="EA39" s="197"/>
      <c r="EB39" s="197"/>
      <c r="EC39" s="197"/>
      <c r="ED39" s="197"/>
      <c r="EE39" s="197"/>
      <c r="EF39" s="197"/>
      <c r="EG39" s="197"/>
      <c r="EH39" s="197"/>
      <c r="EI39" s="197"/>
      <c r="EJ39" s="197"/>
      <c r="EK39" s="197"/>
      <c r="EL39" s="197"/>
      <c r="EM39" s="197"/>
      <c r="EN39" s="197"/>
      <c r="EO39" s="197"/>
      <c r="EP39" s="197"/>
      <c r="EQ39" s="197"/>
      <c r="ER39" s="197"/>
      <c r="ES39" s="197"/>
      <c r="ET39" s="197"/>
      <c r="EU39" s="197"/>
      <c r="EV39" s="197"/>
      <c r="EW39" s="197"/>
      <c r="EX39" s="197"/>
      <c r="EY39" s="197"/>
      <c r="EZ39" s="197"/>
      <c r="FA39" s="197"/>
      <c r="FB39" s="197"/>
      <c r="FC39" s="197"/>
      <c r="FD39" s="197"/>
      <c r="FE39" s="197"/>
      <c r="FF39" s="197"/>
      <c r="FG39" s="197"/>
      <c r="FH39" s="197"/>
      <c r="FI39" s="197"/>
      <c r="FJ39" s="197"/>
      <c r="FK39" s="197"/>
      <c r="FL39" s="197"/>
      <c r="FM39" s="197"/>
      <c r="FN39" s="197"/>
      <c r="FO39" s="197"/>
      <c r="FP39" s="197"/>
      <c r="FQ39" s="197"/>
      <c r="FR39" s="197"/>
      <c r="FS39" s="197"/>
      <c r="FT39" s="197"/>
      <c r="FU39" s="197"/>
      <c r="FV39" s="197"/>
      <c r="FW39" s="197"/>
      <c r="FX39" s="197"/>
      <c r="FY39" s="197"/>
      <c r="FZ39" s="197"/>
      <c r="GA39" s="197"/>
      <c r="GB39" s="197"/>
      <c r="GC39" s="197"/>
      <c r="GD39" s="197"/>
      <c r="GE39" s="197"/>
      <c r="GF39" s="197"/>
      <c r="GG39" s="197"/>
      <c r="GH39" s="197"/>
      <c r="GI39" s="197"/>
      <c r="GJ39" s="197"/>
      <c r="GK39" s="197"/>
      <c r="GL39" s="197"/>
      <c r="GM39" s="197"/>
      <c r="GN39" s="197"/>
      <c r="GO39" s="197"/>
      <c r="GP39" s="197"/>
      <c r="GQ39" s="197"/>
      <c r="GR39" s="197"/>
      <c r="GS39" s="197"/>
      <c r="GT39" s="197"/>
      <c r="GU39" s="197"/>
      <c r="GV39" s="197"/>
      <c r="GW39" s="197"/>
      <c r="GX39" s="197"/>
      <c r="GY39" s="197"/>
      <c r="GZ39" s="197"/>
      <c r="HA39" s="197"/>
      <c r="HB39" s="197"/>
      <c r="HC39" s="197"/>
      <c r="HD39" s="197"/>
      <c r="HE39" s="197"/>
      <c r="HF39" s="197"/>
      <c r="HG39" s="197"/>
      <c r="HH39" s="197"/>
      <c r="HI39" s="197"/>
      <c r="HJ39" s="197"/>
      <c r="HK39" s="197"/>
      <c r="HL39" s="197"/>
      <c r="HM39" s="197"/>
      <c r="HN39" s="197"/>
      <c r="HO39" s="197"/>
      <c r="HP39" s="197"/>
      <c r="HQ39" s="197"/>
      <c r="HR39" s="197"/>
      <c r="HS39" s="197"/>
      <c r="HT39" s="197"/>
      <c r="HU39" s="197"/>
      <c r="HV39" s="197"/>
      <c r="HW39" s="197"/>
      <c r="HX39" s="197"/>
      <c r="HY39" s="197"/>
      <c r="HZ39" s="197"/>
      <c r="IA39" s="197"/>
      <c r="IB39" s="197"/>
      <c r="IC39" s="197"/>
      <c r="ID39" s="197"/>
      <c r="IE39" s="197"/>
      <c r="IF39" s="197"/>
      <c r="IG39" s="197"/>
      <c r="IH39" s="197"/>
      <c r="II39" s="197"/>
      <c r="IJ39" s="197"/>
      <c r="IK39" s="197"/>
      <c r="IL39" s="197"/>
      <c r="IM39" s="197"/>
      <c r="IN39" s="197"/>
    </row>
    <row r="40" spans="2:248">
      <c r="B40" s="205"/>
      <c r="C40" s="202"/>
      <c r="D40" s="74" t="s">
        <v>609</v>
      </c>
      <c r="E40" s="74" t="s">
        <v>696</v>
      </c>
      <c r="F40" s="74" t="s">
        <v>610</v>
      </c>
      <c r="G40" s="74" t="s">
        <v>611</v>
      </c>
      <c r="H40" s="74" t="s">
        <v>764</v>
      </c>
      <c r="I40" s="197"/>
      <c r="J40" s="197"/>
      <c r="K40" s="197"/>
      <c r="L40" s="197"/>
      <c r="M40" s="197"/>
      <c r="N40" s="197"/>
      <c r="O40" s="197"/>
      <c r="P40" s="197"/>
      <c r="Q40" s="197"/>
      <c r="R40" s="197"/>
      <c r="S40" s="197"/>
      <c r="T40" s="197"/>
      <c r="U40" s="197"/>
      <c r="V40" s="197"/>
      <c r="W40" s="197"/>
      <c r="X40" s="197"/>
      <c r="Y40" s="197"/>
      <c r="Z40" s="197"/>
      <c r="AA40" s="197"/>
      <c r="AB40" s="197"/>
      <c r="AC40" s="197"/>
      <c r="AD40" s="197"/>
      <c r="AE40" s="197"/>
      <c r="AF40" s="197"/>
      <c r="AG40" s="197"/>
      <c r="AH40" s="197"/>
      <c r="AI40" s="197"/>
      <c r="AJ40" s="197"/>
      <c r="AK40" s="197"/>
      <c r="AL40" s="197"/>
      <c r="AM40" s="197"/>
      <c r="AN40" s="197"/>
      <c r="AO40" s="197"/>
      <c r="AP40" s="197"/>
      <c r="AQ40" s="197"/>
      <c r="AR40" s="197"/>
      <c r="AS40" s="197"/>
      <c r="AT40" s="197"/>
      <c r="AU40" s="197"/>
      <c r="AV40" s="197"/>
      <c r="AW40" s="197"/>
      <c r="AX40" s="197"/>
      <c r="AY40" s="197"/>
      <c r="AZ40" s="197"/>
      <c r="BA40" s="197"/>
      <c r="BB40" s="197"/>
      <c r="BC40" s="197"/>
      <c r="BD40" s="197"/>
      <c r="BE40" s="197"/>
      <c r="BF40" s="197"/>
      <c r="BG40" s="197"/>
      <c r="BH40" s="197"/>
      <c r="BI40" s="197"/>
      <c r="BJ40" s="197"/>
      <c r="BK40" s="197"/>
      <c r="BL40" s="197"/>
      <c r="BM40" s="197"/>
      <c r="BN40" s="197"/>
      <c r="BO40" s="197"/>
      <c r="BP40" s="197"/>
      <c r="BQ40" s="197"/>
      <c r="BR40" s="197"/>
      <c r="BS40" s="197"/>
      <c r="BT40" s="197"/>
      <c r="BU40" s="197"/>
      <c r="BV40" s="197"/>
      <c r="BW40" s="197"/>
      <c r="BX40" s="197"/>
      <c r="BY40" s="197"/>
      <c r="BZ40" s="197"/>
      <c r="CA40" s="197"/>
      <c r="CB40" s="197"/>
      <c r="CC40" s="197"/>
      <c r="CD40" s="197"/>
      <c r="CE40" s="197"/>
      <c r="CF40" s="197"/>
      <c r="CG40" s="197"/>
      <c r="CH40" s="197"/>
      <c r="CI40" s="197"/>
      <c r="CJ40" s="197"/>
      <c r="CK40" s="197"/>
      <c r="CL40" s="197"/>
      <c r="CM40" s="197"/>
      <c r="CN40" s="197"/>
      <c r="CO40" s="197"/>
      <c r="CP40" s="197"/>
      <c r="CQ40" s="197"/>
      <c r="CR40" s="197"/>
      <c r="CS40" s="197"/>
      <c r="CT40" s="197"/>
      <c r="CU40" s="197"/>
      <c r="CV40" s="197"/>
      <c r="CW40" s="197"/>
      <c r="CX40" s="197"/>
      <c r="CY40" s="197"/>
      <c r="CZ40" s="197"/>
      <c r="DA40" s="197"/>
      <c r="DB40" s="197"/>
      <c r="DC40" s="197"/>
      <c r="DD40" s="197"/>
      <c r="DE40" s="197"/>
      <c r="DF40" s="197"/>
      <c r="DG40" s="197"/>
      <c r="DH40" s="197"/>
      <c r="DI40" s="197"/>
      <c r="DJ40" s="197"/>
      <c r="DK40" s="197"/>
      <c r="DL40" s="197"/>
      <c r="DM40" s="197"/>
      <c r="DN40" s="197"/>
      <c r="DO40" s="197"/>
      <c r="DP40" s="197"/>
      <c r="DQ40" s="197"/>
      <c r="DR40" s="197"/>
      <c r="DS40" s="197"/>
      <c r="DT40" s="197"/>
      <c r="DU40" s="197"/>
      <c r="DV40" s="197"/>
      <c r="DW40" s="197"/>
      <c r="DX40" s="197"/>
      <c r="DY40" s="197"/>
      <c r="DZ40" s="197"/>
      <c r="EA40" s="197"/>
      <c r="EB40" s="197"/>
      <c r="EC40" s="197"/>
      <c r="ED40" s="197"/>
      <c r="EE40" s="197"/>
      <c r="EF40" s="197"/>
      <c r="EG40" s="197"/>
      <c r="EH40" s="197"/>
      <c r="EI40" s="197"/>
      <c r="EJ40" s="197"/>
      <c r="EK40" s="197"/>
      <c r="EL40" s="197"/>
      <c r="EM40" s="197"/>
      <c r="EN40" s="197"/>
      <c r="EO40" s="197"/>
      <c r="EP40" s="197"/>
      <c r="EQ40" s="197"/>
      <c r="ER40" s="197"/>
      <c r="ES40" s="197"/>
      <c r="ET40" s="197"/>
      <c r="EU40" s="197"/>
      <c r="EV40" s="197"/>
      <c r="EW40" s="197"/>
      <c r="EX40" s="197"/>
      <c r="EY40" s="197"/>
      <c r="EZ40" s="197"/>
      <c r="FA40" s="197"/>
      <c r="FB40" s="197"/>
      <c r="FC40" s="197"/>
      <c r="FD40" s="197"/>
      <c r="FE40" s="197"/>
      <c r="FF40" s="197"/>
      <c r="FG40" s="197"/>
      <c r="FH40" s="197"/>
      <c r="FI40" s="197"/>
      <c r="FJ40" s="197"/>
      <c r="FK40" s="197"/>
      <c r="FL40" s="197"/>
      <c r="FM40" s="197"/>
      <c r="FN40" s="197"/>
      <c r="FO40" s="197"/>
      <c r="FP40" s="197"/>
      <c r="FQ40" s="197"/>
      <c r="FR40" s="197"/>
      <c r="FS40" s="197"/>
      <c r="FT40" s="197"/>
      <c r="FU40" s="197"/>
      <c r="FV40" s="197"/>
      <c r="FW40" s="197"/>
      <c r="FX40" s="197"/>
      <c r="FY40" s="197"/>
      <c r="FZ40" s="197"/>
      <c r="GA40" s="197"/>
      <c r="GB40" s="197"/>
      <c r="GC40" s="197"/>
      <c r="GD40" s="197"/>
      <c r="GE40" s="197"/>
      <c r="GF40" s="197"/>
      <c r="GG40" s="197"/>
      <c r="GH40" s="197"/>
      <c r="GI40" s="197"/>
      <c r="GJ40" s="197"/>
      <c r="GK40" s="197"/>
      <c r="GL40" s="197"/>
      <c r="GM40" s="197"/>
      <c r="GN40" s="197"/>
      <c r="GO40" s="197"/>
      <c r="GP40" s="197"/>
      <c r="GQ40" s="197"/>
      <c r="GR40" s="197"/>
      <c r="GS40" s="197"/>
      <c r="GT40" s="197"/>
      <c r="GU40" s="197"/>
      <c r="GV40" s="197"/>
      <c r="GW40" s="197"/>
      <c r="GX40" s="197"/>
      <c r="GY40" s="197"/>
      <c r="GZ40" s="197"/>
      <c r="HA40" s="197"/>
      <c r="HB40" s="197"/>
      <c r="HC40" s="197"/>
      <c r="HD40" s="197"/>
      <c r="HE40" s="197"/>
      <c r="HF40" s="197"/>
      <c r="HG40" s="197"/>
      <c r="HH40" s="197"/>
      <c r="HI40" s="197"/>
      <c r="HJ40" s="197"/>
      <c r="HK40" s="197"/>
      <c r="HL40" s="197"/>
      <c r="HM40" s="197"/>
      <c r="HN40" s="197"/>
      <c r="HO40" s="197"/>
      <c r="HP40" s="197"/>
      <c r="HQ40" s="197"/>
      <c r="HR40" s="197"/>
      <c r="HS40" s="197"/>
      <c r="HT40" s="197"/>
      <c r="HU40" s="197"/>
      <c r="HV40" s="197"/>
      <c r="HW40" s="197"/>
      <c r="HX40" s="197"/>
      <c r="HY40" s="197"/>
      <c r="HZ40" s="197"/>
      <c r="IA40" s="197"/>
      <c r="IB40" s="197"/>
      <c r="IC40" s="197"/>
      <c r="ID40" s="197"/>
      <c r="IE40" s="197"/>
      <c r="IF40" s="197"/>
      <c r="IG40" s="197"/>
      <c r="IH40" s="197"/>
      <c r="II40" s="197"/>
      <c r="IJ40" s="197"/>
      <c r="IK40" s="197"/>
      <c r="IL40" s="197"/>
      <c r="IM40" s="197"/>
      <c r="IN40" s="197"/>
    </row>
    <row r="41" spans="2:248">
      <c r="B41" s="211" t="s">
        <v>329</v>
      </c>
      <c r="C41" s="211" t="s">
        <v>76</v>
      </c>
      <c r="D41" s="63">
        <f>H53</f>
        <v>35000</v>
      </c>
      <c r="E41" s="63">
        <f>P53</f>
        <v>1120</v>
      </c>
      <c r="F41" s="63">
        <f>S53</f>
        <v>480</v>
      </c>
      <c r="G41" s="63">
        <f>V53</f>
        <v>480</v>
      </c>
      <c r="H41" s="63">
        <f>Y53</f>
        <v>720</v>
      </c>
      <c r="I41" s="197"/>
      <c r="J41" s="197"/>
      <c r="K41" s="197"/>
      <c r="L41" s="197"/>
      <c r="M41" s="197"/>
      <c r="N41" s="197"/>
      <c r="O41" s="197"/>
      <c r="P41" s="197"/>
      <c r="Q41" s="197"/>
      <c r="R41" s="197"/>
      <c r="S41" s="197"/>
      <c r="T41" s="197"/>
      <c r="U41" s="197"/>
      <c r="V41" s="197"/>
      <c r="W41" s="197"/>
      <c r="X41" s="197"/>
      <c r="Y41" s="197"/>
      <c r="Z41" s="197"/>
      <c r="AA41" s="197"/>
      <c r="AB41" s="197"/>
      <c r="AC41" s="197"/>
      <c r="AD41" s="197"/>
      <c r="AE41" s="197"/>
      <c r="AF41" s="197"/>
      <c r="AG41" s="197"/>
      <c r="AH41" s="197"/>
      <c r="AI41" s="197"/>
      <c r="AJ41" s="197"/>
      <c r="AK41" s="197"/>
      <c r="AL41" s="197"/>
      <c r="AM41" s="197"/>
      <c r="AN41" s="197"/>
      <c r="AO41" s="197"/>
      <c r="AP41" s="197"/>
      <c r="AQ41" s="197"/>
      <c r="AR41" s="197"/>
      <c r="AS41" s="197"/>
      <c r="AT41" s="197"/>
      <c r="AU41" s="197"/>
      <c r="AV41" s="197"/>
      <c r="AW41" s="197"/>
      <c r="AX41" s="197"/>
      <c r="AY41" s="197"/>
      <c r="AZ41" s="197"/>
      <c r="BA41" s="197"/>
      <c r="BB41" s="197"/>
      <c r="BC41" s="197"/>
      <c r="BD41" s="197"/>
      <c r="BE41" s="197"/>
      <c r="BF41" s="197"/>
      <c r="BG41" s="197"/>
      <c r="BH41" s="197"/>
      <c r="BI41" s="197"/>
      <c r="BJ41" s="197"/>
      <c r="BK41" s="197"/>
      <c r="BL41" s="197"/>
      <c r="BM41" s="197"/>
      <c r="BN41" s="197"/>
      <c r="BO41" s="197"/>
      <c r="BP41" s="197"/>
      <c r="BQ41" s="197"/>
      <c r="BR41" s="197"/>
      <c r="BS41" s="197"/>
      <c r="BT41" s="197"/>
      <c r="BU41" s="197"/>
      <c r="BV41" s="197"/>
      <c r="BW41" s="197"/>
      <c r="BX41" s="197"/>
      <c r="BY41" s="197"/>
      <c r="BZ41" s="197"/>
      <c r="CA41" s="197"/>
      <c r="CB41" s="197"/>
      <c r="CC41" s="197"/>
      <c r="CD41" s="197"/>
      <c r="CE41" s="197"/>
      <c r="CF41" s="197"/>
      <c r="CG41" s="197"/>
      <c r="CH41" s="197"/>
      <c r="CI41" s="197"/>
      <c r="CJ41" s="197"/>
      <c r="CK41" s="197"/>
      <c r="CL41" s="197"/>
      <c r="CM41" s="197"/>
      <c r="CN41" s="197"/>
      <c r="CO41" s="197"/>
      <c r="CP41" s="197"/>
      <c r="CQ41" s="197"/>
      <c r="CR41" s="197"/>
      <c r="CS41" s="197"/>
      <c r="CT41" s="197"/>
      <c r="CU41" s="197"/>
      <c r="CV41" s="197"/>
      <c r="CW41" s="197"/>
      <c r="CX41" s="197"/>
      <c r="CY41" s="197"/>
      <c r="CZ41" s="197"/>
      <c r="DA41" s="197"/>
      <c r="DB41" s="197"/>
      <c r="DC41" s="197"/>
      <c r="DD41" s="197"/>
      <c r="DE41" s="197"/>
      <c r="DF41" s="197"/>
      <c r="DG41" s="197"/>
      <c r="DH41" s="197"/>
      <c r="DI41" s="197"/>
      <c r="DJ41" s="197"/>
      <c r="DK41" s="197"/>
      <c r="DL41" s="197"/>
      <c r="DM41" s="197"/>
      <c r="DN41" s="197"/>
      <c r="DO41" s="197"/>
      <c r="DP41" s="197"/>
      <c r="DQ41" s="197"/>
      <c r="DR41" s="197"/>
      <c r="DS41" s="197"/>
      <c r="DT41" s="197"/>
      <c r="DU41" s="197"/>
      <c r="DV41" s="197"/>
      <c r="DW41" s="197"/>
      <c r="DX41" s="197"/>
      <c r="DY41" s="197"/>
      <c r="DZ41" s="197"/>
      <c r="EA41" s="197"/>
      <c r="EB41" s="197"/>
      <c r="EC41" s="197"/>
      <c r="ED41" s="197"/>
      <c r="EE41" s="197"/>
      <c r="EF41" s="197"/>
      <c r="EG41" s="197"/>
      <c r="EH41" s="197"/>
      <c r="EI41" s="197"/>
      <c r="EJ41" s="197"/>
      <c r="EK41" s="197"/>
      <c r="EL41" s="197"/>
      <c r="EM41" s="197"/>
      <c r="EN41" s="197"/>
      <c r="EO41" s="197"/>
      <c r="EP41" s="197"/>
      <c r="EQ41" s="197"/>
      <c r="ER41" s="197"/>
      <c r="ES41" s="197"/>
      <c r="ET41" s="197"/>
      <c r="EU41" s="197"/>
      <c r="EV41" s="197"/>
      <c r="EW41" s="197"/>
      <c r="EX41" s="197"/>
      <c r="EY41" s="197"/>
      <c r="EZ41" s="197"/>
      <c r="FA41" s="197"/>
      <c r="FB41" s="197"/>
      <c r="FC41" s="197"/>
      <c r="FD41" s="197"/>
      <c r="FE41" s="197"/>
      <c r="FF41" s="197"/>
      <c r="FG41" s="197"/>
      <c r="FH41" s="197"/>
      <c r="FI41" s="197"/>
      <c r="FJ41" s="197"/>
      <c r="FK41" s="197"/>
      <c r="FL41" s="197"/>
      <c r="FM41" s="197"/>
      <c r="FN41" s="197"/>
      <c r="FO41" s="197"/>
      <c r="FP41" s="197"/>
      <c r="FQ41" s="197"/>
      <c r="FR41" s="197"/>
      <c r="FS41" s="197"/>
      <c r="FT41" s="197"/>
      <c r="FU41" s="197"/>
      <c r="FV41" s="197"/>
      <c r="FW41" s="197"/>
      <c r="FX41" s="197"/>
      <c r="FY41" s="197"/>
      <c r="FZ41" s="197"/>
      <c r="GA41" s="197"/>
      <c r="GB41" s="197"/>
      <c r="GC41" s="197"/>
      <c r="GD41" s="197"/>
      <c r="GE41" s="197"/>
      <c r="GF41" s="197"/>
      <c r="GG41" s="197"/>
      <c r="GH41" s="197"/>
      <c r="GI41" s="197"/>
      <c r="GJ41" s="197"/>
      <c r="GK41" s="197"/>
      <c r="GL41" s="197"/>
      <c r="GM41" s="197"/>
      <c r="GN41" s="197"/>
      <c r="GO41" s="197"/>
      <c r="GP41" s="197"/>
      <c r="GQ41" s="197"/>
      <c r="GR41" s="197"/>
      <c r="GS41" s="197"/>
      <c r="GT41" s="197"/>
      <c r="GU41" s="197"/>
      <c r="GV41" s="197"/>
      <c r="GW41" s="197"/>
      <c r="GX41" s="197"/>
      <c r="GY41" s="197"/>
      <c r="GZ41" s="197"/>
      <c r="HA41" s="197"/>
      <c r="HB41" s="197"/>
      <c r="HC41" s="197"/>
      <c r="HD41" s="197"/>
      <c r="HE41" s="197"/>
      <c r="HF41" s="197"/>
      <c r="HG41" s="197"/>
      <c r="HH41" s="197"/>
      <c r="HI41" s="197"/>
      <c r="HJ41" s="197"/>
      <c r="HK41" s="197"/>
      <c r="HL41" s="197"/>
      <c r="HM41" s="197"/>
      <c r="HN41" s="197"/>
      <c r="HO41" s="197"/>
      <c r="HP41" s="197"/>
      <c r="HQ41" s="197"/>
      <c r="HR41" s="197"/>
      <c r="HS41" s="197"/>
      <c r="HT41" s="197"/>
      <c r="HU41" s="197"/>
      <c r="HV41" s="197"/>
      <c r="HW41" s="197"/>
      <c r="HX41" s="197"/>
      <c r="HY41" s="197"/>
      <c r="HZ41" s="197"/>
      <c r="IA41" s="197"/>
      <c r="IB41" s="197"/>
      <c r="IC41" s="197"/>
      <c r="ID41" s="197"/>
      <c r="IE41" s="197"/>
      <c r="IF41" s="197"/>
      <c r="IG41" s="197"/>
      <c r="IH41" s="197"/>
      <c r="II41" s="197"/>
      <c r="IJ41" s="197"/>
      <c r="IK41" s="197"/>
      <c r="IL41" s="197"/>
      <c r="IM41" s="197"/>
      <c r="IN41" s="197"/>
    </row>
    <row r="42" spans="2:248">
      <c r="B42" s="169"/>
      <c r="C42" s="201"/>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7"/>
      <c r="AZ42" s="197"/>
      <c r="BA42" s="197"/>
      <c r="BB42" s="197"/>
      <c r="BC42" s="197"/>
      <c r="BD42" s="197"/>
      <c r="BE42" s="197"/>
      <c r="BF42" s="197"/>
      <c r="BG42" s="197"/>
      <c r="BH42" s="197"/>
      <c r="BI42" s="197"/>
      <c r="BJ42" s="197"/>
      <c r="BK42" s="197"/>
      <c r="BL42" s="197"/>
      <c r="BM42" s="197"/>
      <c r="BN42" s="197"/>
      <c r="BO42" s="197"/>
      <c r="BP42" s="197"/>
      <c r="BQ42" s="197"/>
      <c r="BR42" s="197"/>
      <c r="BS42" s="197"/>
      <c r="BT42" s="197"/>
      <c r="BU42" s="197"/>
      <c r="BV42" s="197"/>
      <c r="BW42" s="197"/>
      <c r="BX42" s="197"/>
      <c r="BY42" s="197"/>
      <c r="BZ42" s="197"/>
      <c r="CA42" s="197"/>
      <c r="CB42" s="197"/>
      <c r="CC42" s="197"/>
      <c r="CD42" s="197"/>
      <c r="CE42" s="197"/>
      <c r="CF42" s="197"/>
      <c r="CG42" s="197"/>
      <c r="CH42" s="197"/>
      <c r="CI42" s="197"/>
      <c r="CJ42" s="197"/>
      <c r="CK42" s="197"/>
      <c r="CL42" s="197"/>
      <c r="CM42" s="197"/>
      <c r="CN42" s="197"/>
      <c r="CO42" s="197"/>
      <c r="CP42" s="197"/>
      <c r="CQ42" s="197"/>
      <c r="CR42" s="197"/>
      <c r="CS42" s="197"/>
      <c r="CT42" s="197"/>
      <c r="CU42" s="197"/>
      <c r="CV42" s="197"/>
      <c r="CW42" s="197"/>
      <c r="CX42" s="197"/>
      <c r="CY42" s="197"/>
      <c r="CZ42" s="197"/>
      <c r="DA42" s="197"/>
      <c r="DB42" s="197"/>
      <c r="DC42" s="197"/>
      <c r="DD42" s="197"/>
      <c r="DE42" s="197"/>
      <c r="DF42" s="197"/>
      <c r="DG42" s="197"/>
      <c r="DH42" s="197"/>
      <c r="DI42" s="197"/>
      <c r="DJ42" s="197"/>
      <c r="DK42" s="197"/>
      <c r="DL42" s="197"/>
      <c r="DM42" s="197"/>
      <c r="DN42" s="197"/>
      <c r="DO42" s="197"/>
      <c r="DP42" s="197"/>
      <c r="DQ42" s="197"/>
      <c r="DR42" s="197"/>
      <c r="DS42" s="197"/>
      <c r="DT42" s="197"/>
      <c r="DU42" s="197"/>
      <c r="DV42" s="197"/>
      <c r="DW42" s="197"/>
      <c r="DX42" s="197"/>
      <c r="DY42" s="197"/>
      <c r="DZ42" s="197"/>
      <c r="EA42" s="197"/>
      <c r="EB42" s="197"/>
      <c r="EC42" s="197"/>
      <c r="ED42" s="197"/>
      <c r="EE42" s="197"/>
      <c r="EF42" s="197"/>
      <c r="EG42" s="197"/>
      <c r="EH42" s="197"/>
      <c r="EI42" s="197"/>
      <c r="EJ42" s="197"/>
      <c r="EK42" s="197"/>
      <c r="EL42" s="197"/>
      <c r="EM42" s="197"/>
      <c r="EN42" s="197"/>
      <c r="EO42" s="197"/>
      <c r="EP42" s="197"/>
      <c r="EQ42" s="197"/>
      <c r="ER42" s="197"/>
      <c r="ES42" s="197"/>
      <c r="ET42" s="197"/>
      <c r="EU42" s="197"/>
      <c r="EV42" s="197"/>
      <c r="EW42" s="197"/>
      <c r="EX42" s="197"/>
      <c r="EY42" s="197"/>
      <c r="EZ42" s="197"/>
      <c r="FA42" s="197"/>
      <c r="FB42" s="197"/>
      <c r="FC42" s="197"/>
      <c r="FD42" s="197"/>
      <c r="FE42" s="197"/>
      <c r="FF42" s="197"/>
      <c r="FG42" s="197"/>
      <c r="FH42" s="197"/>
      <c r="FI42" s="197"/>
      <c r="FJ42" s="197"/>
      <c r="FK42" s="197"/>
      <c r="FL42" s="197"/>
      <c r="FM42" s="197"/>
      <c r="FN42" s="197"/>
      <c r="FO42" s="197"/>
      <c r="FP42" s="197"/>
      <c r="FQ42" s="197"/>
      <c r="FR42" s="197"/>
      <c r="FS42" s="197"/>
      <c r="FT42" s="197"/>
      <c r="FU42" s="197"/>
      <c r="FV42" s="197"/>
      <c r="FW42" s="197"/>
      <c r="FX42" s="197"/>
      <c r="FY42" s="197"/>
      <c r="FZ42" s="197"/>
      <c r="GA42" s="197"/>
      <c r="GB42" s="197"/>
      <c r="GC42" s="197"/>
      <c r="GD42" s="197"/>
      <c r="GE42" s="197"/>
      <c r="GF42" s="197"/>
      <c r="GG42" s="197"/>
      <c r="GH42" s="197"/>
      <c r="GI42" s="197"/>
      <c r="GJ42" s="197"/>
      <c r="GK42" s="197"/>
      <c r="GL42" s="197"/>
      <c r="GM42" s="197"/>
      <c r="GN42" s="197"/>
      <c r="GO42" s="197"/>
      <c r="GP42" s="197"/>
      <c r="GQ42" s="197"/>
      <c r="GR42" s="197"/>
      <c r="GS42" s="197"/>
      <c r="GT42" s="197"/>
      <c r="GU42" s="197"/>
      <c r="GV42" s="197"/>
      <c r="GW42" s="197"/>
      <c r="GX42" s="197"/>
      <c r="GY42" s="197"/>
      <c r="GZ42" s="197"/>
      <c r="HA42" s="197"/>
      <c r="HB42" s="197"/>
      <c r="HC42" s="197"/>
      <c r="HD42" s="197"/>
      <c r="HE42" s="197"/>
      <c r="HF42" s="197"/>
      <c r="HG42" s="197"/>
      <c r="HH42" s="197"/>
      <c r="HI42" s="197"/>
      <c r="HJ42" s="197"/>
      <c r="HK42" s="197"/>
      <c r="HL42" s="197"/>
      <c r="HM42" s="197"/>
      <c r="HN42" s="197"/>
      <c r="HO42" s="197"/>
      <c r="HP42" s="197"/>
      <c r="HQ42" s="197"/>
      <c r="HR42" s="197"/>
      <c r="HS42" s="197"/>
      <c r="HT42" s="197"/>
      <c r="HU42" s="197"/>
      <c r="HV42" s="197"/>
      <c r="HW42" s="197"/>
      <c r="HX42" s="197"/>
      <c r="HY42" s="197"/>
      <c r="HZ42" s="197"/>
      <c r="IA42" s="197"/>
      <c r="IB42" s="197"/>
      <c r="IC42" s="197"/>
      <c r="ID42" s="197"/>
      <c r="IE42" s="197"/>
      <c r="IF42" s="197"/>
      <c r="IG42" s="197"/>
      <c r="IH42" s="197"/>
      <c r="II42" s="197"/>
      <c r="IJ42" s="197"/>
      <c r="IK42" s="197"/>
      <c r="IL42" s="197"/>
      <c r="IM42" s="197"/>
      <c r="IN42" s="197"/>
    </row>
    <row r="43" spans="2:248">
      <c r="B43" s="212" t="s">
        <v>1103</v>
      </c>
      <c r="C43" s="201"/>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197"/>
      <c r="BJ43" s="197"/>
      <c r="BK43" s="197"/>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197"/>
      <c r="DC43" s="197"/>
      <c r="DD43" s="197"/>
      <c r="DE43" s="197"/>
      <c r="DF43" s="197"/>
      <c r="DG43" s="197"/>
      <c r="DH43" s="197"/>
      <c r="DI43" s="197"/>
      <c r="DJ43" s="197"/>
      <c r="DK43" s="197"/>
      <c r="DL43" s="197"/>
      <c r="DM43" s="197"/>
      <c r="DN43" s="197"/>
      <c r="DO43" s="197"/>
      <c r="DP43" s="197"/>
      <c r="DQ43" s="197"/>
      <c r="DR43" s="197"/>
      <c r="DS43" s="197"/>
      <c r="DT43" s="197"/>
      <c r="DU43" s="197"/>
      <c r="DV43" s="197"/>
      <c r="DW43" s="197"/>
      <c r="DX43" s="197"/>
      <c r="DY43" s="197"/>
      <c r="DZ43" s="197"/>
      <c r="EA43" s="197"/>
      <c r="EB43" s="197"/>
      <c r="EC43" s="197"/>
      <c r="ED43" s="197"/>
      <c r="EE43" s="197"/>
      <c r="EF43" s="197"/>
      <c r="EG43" s="197"/>
      <c r="EH43" s="197"/>
      <c r="EI43" s="197"/>
      <c r="EJ43" s="197"/>
      <c r="EK43" s="197"/>
      <c r="EL43" s="197"/>
      <c r="EM43" s="197"/>
      <c r="EN43" s="197"/>
      <c r="EO43" s="197"/>
      <c r="EP43" s="197"/>
      <c r="EQ43" s="197"/>
      <c r="ER43" s="197"/>
      <c r="ES43" s="197"/>
      <c r="ET43" s="197"/>
      <c r="EU43" s="197"/>
      <c r="EV43" s="197"/>
      <c r="EW43" s="197"/>
      <c r="EX43" s="197"/>
      <c r="EY43" s="197"/>
      <c r="EZ43" s="197"/>
      <c r="FA43" s="197"/>
      <c r="FB43" s="197"/>
      <c r="FC43" s="197"/>
      <c r="FD43" s="197"/>
      <c r="FE43" s="197"/>
      <c r="FF43" s="197"/>
      <c r="FG43" s="197"/>
      <c r="FH43" s="197"/>
      <c r="FI43" s="197"/>
      <c r="FJ43" s="197"/>
      <c r="FK43" s="197"/>
      <c r="FL43" s="197"/>
      <c r="FM43" s="197"/>
      <c r="FN43" s="197"/>
      <c r="FO43" s="197"/>
      <c r="FP43" s="197"/>
      <c r="FQ43" s="197"/>
      <c r="FR43" s="197"/>
      <c r="FS43" s="197"/>
      <c r="FT43" s="197"/>
      <c r="FU43" s="197"/>
      <c r="FV43" s="197"/>
      <c r="FW43" s="197"/>
      <c r="FX43" s="197"/>
      <c r="FY43" s="197"/>
      <c r="FZ43" s="197"/>
      <c r="GA43" s="197"/>
      <c r="GB43" s="197"/>
      <c r="GC43" s="197"/>
      <c r="GD43" s="197"/>
      <c r="GE43" s="197"/>
      <c r="GF43" s="197"/>
      <c r="GG43" s="197"/>
      <c r="GH43" s="197"/>
      <c r="GI43" s="197"/>
      <c r="GJ43" s="197"/>
      <c r="GK43" s="197"/>
      <c r="GL43" s="197"/>
      <c r="GM43" s="197"/>
      <c r="GN43" s="197"/>
      <c r="GO43" s="197"/>
      <c r="GP43" s="197"/>
      <c r="GQ43" s="197"/>
      <c r="GR43" s="197"/>
      <c r="GS43" s="197"/>
      <c r="GT43" s="197"/>
      <c r="GU43" s="197"/>
      <c r="GV43" s="197"/>
      <c r="GW43" s="197"/>
      <c r="GX43" s="197"/>
      <c r="GY43" s="197"/>
      <c r="GZ43" s="197"/>
      <c r="HA43" s="197"/>
      <c r="HB43" s="197"/>
      <c r="HC43" s="197"/>
      <c r="HD43" s="197"/>
      <c r="HE43" s="197"/>
      <c r="HF43" s="197"/>
      <c r="HG43" s="197"/>
      <c r="HH43" s="197"/>
      <c r="HI43" s="197"/>
      <c r="HJ43" s="197"/>
      <c r="HK43" s="197"/>
      <c r="HL43" s="197"/>
      <c r="HM43" s="197"/>
      <c r="HN43" s="197"/>
      <c r="HO43" s="197"/>
      <c r="HP43" s="197"/>
      <c r="HQ43" s="197"/>
      <c r="HR43" s="197"/>
      <c r="HS43" s="197"/>
      <c r="HT43" s="197"/>
      <c r="HU43" s="197"/>
      <c r="HV43" s="197"/>
      <c r="HW43" s="197"/>
      <c r="HX43" s="197"/>
      <c r="HY43" s="197"/>
      <c r="HZ43" s="197"/>
      <c r="IA43" s="197"/>
      <c r="IB43" s="197"/>
      <c r="IC43" s="197"/>
      <c r="ID43" s="197"/>
      <c r="IE43" s="197"/>
      <c r="IF43" s="197"/>
      <c r="IG43" s="197"/>
      <c r="IH43" s="197"/>
      <c r="II43" s="197"/>
      <c r="IJ43" s="197"/>
      <c r="IK43" s="197"/>
      <c r="IL43" s="197"/>
      <c r="IM43" s="197"/>
      <c r="IN43" s="197"/>
    </row>
    <row r="44" spans="2:248">
      <c r="B44" s="212"/>
      <c r="C44" s="201"/>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197"/>
      <c r="AY44" s="197"/>
      <c r="AZ44" s="197"/>
      <c r="BA44" s="197"/>
      <c r="BB44" s="197"/>
      <c r="BC44" s="197"/>
      <c r="BD44" s="197"/>
      <c r="BE44" s="197"/>
      <c r="BF44" s="197"/>
      <c r="BG44" s="197"/>
      <c r="BH44" s="197"/>
      <c r="BI44" s="197"/>
      <c r="BJ44" s="197"/>
      <c r="BK44" s="197"/>
      <c r="BL44" s="197"/>
      <c r="BM44" s="197"/>
      <c r="BN44" s="197"/>
      <c r="BO44" s="197"/>
      <c r="BP44" s="197"/>
      <c r="BQ44" s="197"/>
      <c r="BR44" s="197"/>
      <c r="BS44" s="197"/>
      <c r="BT44" s="197"/>
      <c r="BU44" s="197"/>
      <c r="BV44" s="197"/>
      <c r="BW44" s="197"/>
      <c r="BX44" s="197"/>
      <c r="BY44" s="197"/>
      <c r="BZ44" s="197"/>
      <c r="CA44" s="197"/>
      <c r="CB44" s="197"/>
      <c r="CC44" s="197"/>
      <c r="CD44" s="197"/>
      <c r="CE44" s="197"/>
      <c r="CF44" s="197"/>
      <c r="CG44" s="197"/>
      <c r="CH44" s="197"/>
      <c r="CI44" s="197"/>
      <c r="CJ44" s="197"/>
      <c r="CK44" s="197"/>
      <c r="CL44" s="197"/>
      <c r="CM44" s="197"/>
      <c r="CN44" s="197"/>
      <c r="CO44" s="197"/>
      <c r="CP44" s="197"/>
      <c r="CQ44" s="197"/>
      <c r="CR44" s="197"/>
      <c r="CS44" s="197"/>
      <c r="CT44" s="197"/>
      <c r="CU44" s="197"/>
      <c r="CV44" s="197"/>
      <c r="CW44" s="197"/>
      <c r="CX44" s="197"/>
      <c r="CY44" s="197"/>
      <c r="CZ44" s="197"/>
      <c r="DA44" s="197"/>
      <c r="DB44" s="197"/>
      <c r="DC44" s="197"/>
      <c r="DD44" s="197"/>
      <c r="DE44" s="197"/>
      <c r="DF44" s="197"/>
      <c r="DG44" s="197"/>
      <c r="DH44" s="197"/>
      <c r="DI44" s="197"/>
      <c r="DJ44" s="197"/>
      <c r="DK44" s="197"/>
      <c r="DL44" s="197"/>
      <c r="DM44" s="197"/>
      <c r="DN44" s="197"/>
      <c r="DO44" s="197"/>
      <c r="DP44" s="197"/>
      <c r="DQ44" s="197"/>
      <c r="DR44" s="197"/>
      <c r="DS44" s="197"/>
      <c r="DT44" s="197"/>
      <c r="DU44" s="197"/>
      <c r="DV44" s="197"/>
      <c r="DW44" s="197"/>
      <c r="DX44" s="197"/>
      <c r="DY44" s="197"/>
      <c r="DZ44" s="197"/>
      <c r="EA44" s="197"/>
      <c r="EB44" s="197"/>
      <c r="EC44" s="197"/>
      <c r="ED44" s="197"/>
      <c r="EE44" s="197"/>
      <c r="EF44" s="197"/>
      <c r="EG44" s="197"/>
      <c r="EH44" s="197"/>
      <c r="EI44" s="197"/>
      <c r="EJ44" s="197"/>
      <c r="EK44" s="197"/>
      <c r="EL44" s="197"/>
      <c r="EM44" s="197"/>
      <c r="EN44" s="197"/>
      <c r="EO44" s="197"/>
      <c r="EP44" s="197"/>
      <c r="EQ44" s="197"/>
      <c r="ER44" s="197"/>
      <c r="ES44" s="197"/>
      <c r="ET44" s="197"/>
      <c r="EU44" s="197"/>
      <c r="EV44" s="197"/>
      <c r="EW44" s="197"/>
      <c r="EX44" s="197"/>
      <c r="EY44" s="197"/>
      <c r="EZ44" s="197"/>
      <c r="FA44" s="197"/>
      <c r="FB44" s="197"/>
      <c r="FC44" s="197"/>
      <c r="FD44" s="197"/>
      <c r="FE44" s="197"/>
      <c r="FF44" s="197"/>
      <c r="FG44" s="197"/>
      <c r="FH44" s="197"/>
      <c r="FI44" s="197"/>
      <c r="FJ44" s="197"/>
      <c r="FK44" s="197"/>
      <c r="FL44" s="197"/>
      <c r="FM44" s="197"/>
      <c r="FN44" s="197"/>
      <c r="FO44" s="197"/>
      <c r="FP44" s="197"/>
      <c r="FQ44" s="197"/>
      <c r="FR44" s="197"/>
      <c r="FS44" s="197"/>
      <c r="FT44" s="197"/>
      <c r="FU44" s="197"/>
      <c r="FV44" s="197"/>
      <c r="FW44" s="197"/>
      <c r="FX44" s="197"/>
      <c r="FY44" s="197"/>
      <c r="FZ44" s="197"/>
      <c r="GA44" s="197"/>
      <c r="GB44" s="197"/>
      <c r="GC44" s="197"/>
      <c r="GD44" s="197"/>
      <c r="GE44" s="197"/>
      <c r="GF44" s="197"/>
      <c r="GG44" s="197"/>
      <c r="GH44" s="197"/>
      <c r="GI44" s="197"/>
      <c r="GJ44" s="197"/>
      <c r="GK44" s="197"/>
      <c r="GL44" s="197"/>
      <c r="GM44" s="197"/>
      <c r="GN44" s="197"/>
      <c r="GO44" s="197"/>
      <c r="GP44" s="197"/>
      <c r="GQ44" s="197"/>
      <c r="GR44" s="197"/>
      <c r="GS44" s="197"/>
      <c r="GT44" s="197"/>
      <c r="GU44" s="197"/>
      <c r="GV44" s="197"/>
      <c r="GW44" s="197"/>
      <c r="GX44" s="197"/>
      <c r="GY44" s="197"/>
      <c r="GZ44" s="197"/>
      <c r="HA44" s="197"/>
      <c r="HB44" s="197"/>
      <c r="HC44" s="197"/>
      <c r="HD44" s="197"/>
      <c r="HE44" s="197"/>
      <c r="HF44" s="197"/>
      <c r="HG44" s="197"/>
      <c r="HH44" s="197"/>
      <c r="HI44" s="197"/>
      <c r="HJ44" s="197"/>
      <c r="HK44" s="197"/>
      <c r="HL44" s="197"/>
      <c r="HM44" s="197"/>
      <c r="HN44" s="197"/>
      <c r="HO44" s="197"/>
      <c r="HP44" s="197"/>
      <c r="HQ44" s="197"/>
      <c r="HR44" s="197"/>
      <c r="HS44" s="197"/>
      <c r="HT44" s="197"/>
      <c r="HU44" s="197"/>
      <c r="HV44" s="197"/>
      <c r="HW44" s="197"/>
      <c r="HX44" s="197"/>
      <c r="HY44" s="197"/>
      <c r="HZ44" s="197"/>
      <c r="IA44" s="197"/>
      <c r="IB44" s="197"/>
      <c r="IC44" s="197"/>
      <c r="ID44" s="197"/>
      <c r="IE44" s="197"/>
      <c r="IF44" s="197"/>
      <c r="IG44" s="197"/>
      <c r="IH44" s="197"/>
      <c r="II44" s="197"/>
      <c r="IJ44" s="197"/>
      <c r="IK44" s="197"/>
      <c r="IL44" s="197"/>
      <c r="IM44" s="197"/>
      <c r="IN44" s="197"/>
    </row>
    <row r="45" spans="2:248">
      <c r="B45" s="212"/>
      <c r="C45" s="201"/>
      <c r="D45" s="143"/>
      <c r="E45" s="143"/>
      <c r="F45" s="143"/>
      <c r="G45" s="143"/>
      <c r="H45" s="143"/>
      <c r="I45" s="143"/>
      <c r="J45" s="143"/>
      <c r="K45" s="143"/>
      <c r="L45" s="143"/>
      <c r="M45" s="143"/>
      <c r="N45" s="218" t="s">
        <v>704</v>
      </c>
      <c r="O45" s="218"/>
      <c r="P45" s="218"/>
      <c r="Q45" s="218"/>
      <c r="R45" s="218"/>
      <c r="S45" s="218"/>
      <c r="T45" s="218"/>
      <c r="U45" s="218"/>
      <c r="V45" s="218"/>
      <c r="W45" s="218"/>
      <c r="X45" s="218"/>
      <c r="Y45" s="218"/>
      <c r="Z45" s="143"/>
      <c r="AA45" s="143"/>
      <c r="AB45" s="197"/>
      <c r="AC45" s="197"/>
      <c r="AD45" s="197"/>
      <c r="AE45" s="197"/>
      <c r="AF45" s="197"/>
      <c r="AG45" s="197"/>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197"/>
      <c r="BJ45" s="197"/>
      <c r="BK45" s="197"/>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197"/>
      <c r="DC45" s="197"/>
      <c r="DD45" s="197"/>
      <c r="DE45" s="197"/>
      <c r="DF45" s="197"/>
      <c r="DG45" s="197"/>
      <c r="DH45" s="197"/>
      <c r="DI45" s="197"/>
      <c r="DJ45" s="197"/>
      <c r="DK45" s="197"/>
      <c r="DL45" s="197"/>
      <c r="DM45" s="197"/>
      <c r="DN45" s="197"/>
      <c r="DO45" s="197"/>
      <c r="DP45" s="197"/>
      <c r="DQ45" s="197"/>
      <c r="DR45" s="197"/>
      <c r="DS45" s="197"/>
      <c r="DT45" s="197"/>
      <c r="DU45" s="197"/>
      <c r="DV45" s="197"/>
      <c r="DW45" s="197"/>
      <c r="DX45" s="197"/>
      <c r="DY45" s="197"/>
      <c r="DZ45" s="197"/>
      <c r="EA45" s="197"/>
      <c r="EB45" s="197"/>
      <c r="EC45" s="197"/>
      <c r="ED45" s="197"/>
      <c r="EE45" s="197"/>
      <c r="EF45" s="197"/>
      <c r="EG45" s="197"/>
      <c r="EH45" s="197"/>
      <c r="EI45" s="197"/>
      <c r="EJ45" s="197"/>
      <c r="EK45" s="197"/>
      <c r="EL45" s="197"/>
      <c r="EM45" s="197"/>
      <c r="EN45" s="197"/>
      <c r="EO45" s="197"/>
      <c r="EP45" s="197"/>
      <c r="EQ45" s="197"/>
      <c r="ER45" s="197"/>
      <c r="ES45" s="197"/>
      <c r="ET45" s="197"/>
      <c r="EU45" s="197"/>
      <c r="EV45" s="197"/>
      <c r="EW45" s="197"/>
      <c r="EX45" s="197"/>
      <c r="EY45" s="197"/>
      <c r="EZ45" s="197"/>
      <c r="FA45" s="197"/>
      <c r="FB45" s="197"/>
      <c r="FC45" s="197"/>
      <c r="FD45" s="197"/>
      <c r="FE45" s="197"/>
      <c r="FF45" s="197"/>
      <c r="FG45" s="197"/>
      <c r="FH45" s="197"/>
      <c r="FI45" s="197"/>
      <c r="FJ45" s="197"/>
      <c r="FK45" s="197"/>
      <c r="FL45" s="197"/>
      <c r="FM45" s="197"/>
      <c r="FN45" s="197"/>
      <c r="FO45" s="197"/>
      <c r="FP45" s="197"/>
      <c r="FQ45" s="197"/>
      <c r="FR45" s="197"/>
      <c r="FS45" s="197"/>
      <c r="FT45" s="197"/>
      <c r="FU45" s="197"/>
      <c r="FV45" s="197"/>
      <c r="FW45" s="197"/>
      <c r="FX45" s="197"/>
      <c r="FY45" s="197"/>
      <c r="FZ45" s="197"/>
      <c r="GA45" s="197"/>
      <c r="GB45" s="197"/>
      <c r="GC45" s="197"/>
      <c r="GD45" s="197"/>
      <c r="GE45" s="197"/>
      <c r="GF45" s="197"/>
      <c r="GG45" s="197"/>
      <c r="GH45" s="197"/>
      <c r="GI45" s="197"/>
      <c r="GJ45" s="197"/>
      <c r="GK45" s="197"/>
      <c r="GL45" s="197"/>
      <c r="GM45" s="197"/>
      <c r="GN45" s="197"/>
      <c r="GO45" s="197"/>
      <c r="GP45" s="197"/>
      <c r="GQ45" s="197"/>
      <c r="GR45" s="197"/>
      <c r="GS45" s="197"/>
      <c r="GT45" s="197"/>
      <c r="GU45" s="197"/>
      <c r="GV45" s="197"/>
      <c r="GW45" s="197"/>
      <c r="GX45" s="197"/>
      <c r="GY45" s="197"/>
      <c r="GZ45" s="197"/>
      <c r="HA45" s="197"/>
      <c r="HB45" s="197"/>
      <c r="HC45" s="197"/>
      <c r="HD45" s="197"/>
      <c r="HE45" s="197"/>
      <c r="HF45" s="197"/>
      <c r="HG45" s="197"/>
      <c r="HH45" s="197"/>
      <c r="HI45" s="197"/>
      <c r="HJ45" s="197"/>
      <c r="HK45" s="197"/>
      <c r="HL45" s="197"/>
      <c r="HM45" s="197"/>
      <c r="HN45" s="197"/>
      <c r="HO45" s="197"/>
      <c r="HP45" s="197"/>
      <c r="HQ45" s="197"/>
      <c r="HR45" s="197"/>
      <c r="HS45" s="197"/>
      <c r="HT45" s="197"/>
      <c r="HU45" s="197"/>
      <c r="HV45" s="197"/>
      <c r="HW45" s="197"/>
      <c r="HX45" s="197"/>
      <c r="HY45" s="197"/>
      <c r="HZ45" s="197"/>
      <c r="IA45" s="197"/>
      <c r="IB45" s="197"/>
      <c r="IC45" s="197"/>
      <c r="ID45" s="197"/>
      <c r="IE45" s="197"/>
      <c r="IF45" s="197"/>
      <c r="IG45" s="197"/>
      <c r="IH45" s="197"/>
      <c r="II45" s="197"/>
      <c r="IJ45" s="197"/>
      <c r="IK45" s="197"/>
      <c r="IL45" s="197"/>
      <c r="IM45" s="197"/>
      <c r="IN45" s="197"/>
    </row>
    <row r="46" spans="2:248" ht="45">
      <c r="B46" s="212"/>
      <c r="C46" s="201"/>
      <c r="D46" s="34" t="s">
        <v>746</v>
      </c>
      <c r="E46" s="34" t="s">
        <v>747</v>
      </c>
      <c r="F46" s="34" t="s">
        <v>701</v>
      </c>
      <c r="G46" s="34" t="s">
        <v>749</v>
      </c>
      <c r="H46" s="34" t="s">
        <v>750</v>
      </c>
      <c r="I46" s="36" t="s">
        <v>1101</v>
      </c>
      <c r="J46" s="36" t="s">
        <v>1071</v>
      </c>
      <c r="K46" s="36" t="s">
        <v>803</v>
      </c>
      <c r="L46" s="30"/>
      <c r="M46" s="30"/>
      <c r="N46" s="218" t="s">
        <v>709</v>
      </c>
      <c r="O46" s="218"/>
      <c r="P46" s="218"/>
      <c r="Q46" s="218" t="s">
        <v>710</v>
      </c>
      <c r="R46" s="218"/>
      <c r="S46" s="218"/>
      <c r="T46" s="218" t="s">
        <v>611</v>
      </c>
      <c r="U46" s="218"/>
      <c r="V46" s="218"/>
      <c r="W46" s="218" t="s">
        <v>764</v>
      </c>
      <c r="X46" s="218"/>
      <c r="Y46" s="218"/>
      <c r="Z46" s="210" t="s">
        <v>1072</v>
      </c>
      <c r="AA46" s="210" t="s">
        <v>1077</v>
      </c>
      <c r="AB46" s="197"/>
      <c r="AC46" s="197"/>
      <c r="AD46" s="197"/>
      <c r="AE46" s="197"/>
      <c r="AF46" s="197"/>
      <c r="AG46" s="197"/>
      <c r="AH46" s="197"/>
      <c r="AI46" s="197"/>
      <c r="AJ46" s="197"/>
      <c r="AK46" s="197"/>
      <c r="AL46" s="197"/>
      <c r="AM46" s="197"/>
      <c r="AN46" s="197"/>
      <c r="AO46" s="197"/>
      <c r="AP46" s="197"/>
      <c r="AQ46" s="197"/>
      <c r="AR46" s="197"/>
      <c r="AS46" s="197"/>
      <c r="AT46" s="197"/>
      <c r="AU46" s="197"/>
      <c r="AV46" s="197"/>
      <c r="AW46" s="197"/>
      <c r="AX46" s="197"/>
      <c r="AY46" s="197"/>
      <c r="AZ46" s="197"/>
      <c r="BA46" s="197"/>
      <c r="BB46" s="197"/>
      <c r="BC46" s="197"/>
      <c r="BD46" s="197"/>
      <c r="BE46" s="197"/>
      <c r="BF46" s="197"/>
      <c r="BG46" s="197"/>
      <c r="BH46" s="197"/>
      <c r="BI46" s="197"/>
      <c r="BJ46" s="197"/>
      <c r="BK46" s="197"/>
      <c r="BL46" s="197"/>
      <c r="BM46" s="197"/>
      <c r="BN46" s="197"/>
      <c r="BO46" s="197"/>
      <c r="BP46" s="197"/>
      <c r="BQ46" s="197"/>
      <c r="BR46" s="197"/>
      <c r="BS46" s="197"/>
      <c r="BT46" s="197"/>
      <c r="BU46" s="197"/>
      <c r="BV46" s="197"/>
      <c r="BW46" s="197"/>
      <c r="BX46" s="197"/>
      <c r="BY46" s="197"/>
      <c r="BZ46" s="197"/>
      <c r="CA46" s="197"/>
      <c r="CB46" s="197"/>
      <c r="CC46" s="197"/>
      <c r="CD46" s="197"/>
      <c r="CE46" s="197"/>
      <c r="CF46" s="197"/>
      <c r="CG46" s="197"/>
      <c r="CH46" s="197"/>
      <c r="CI46" s="197"/>
      <c r="CJ46" s="197"/>
      <c r="CK46" s="197"/>
      <c r="CL46" s="197"/>
      <c r="CM46" s="197"/>
      <c r="CN46" s="197"/>
      <c r="CO46" s="197"/>
      <c r="CP46" s="197"/>
      <c r="CQ46" s="197"/>
      <c r="CR46" s="197"/>
      <c r="CS46" s="197"/>
      <c r="CT46" s="197"/>
      <c r="CU46" s="197"/>
      <c r="CV46" s="197"/>
      <c r="CW46" s="197"/>
      <c r="CX46" s="197"/>
      <c r="CY46" s="197"/>
      <c r="CZ46" s="197"/>
      <c r="DA46" s="197"/>
      <c r="DB46" s="197"/>
      <c r="DC46" s="197"/>
      <c r="DD46" s="197"/>
      <c r="DE46" s="197"/>
      <c r="DF46" s="197"/>
      <c r="DG46" s="197"/>
      <c r="DH46" s="197"/>
      <c r="DI46" s="197"/>
      <c r="DJ46" s="197"/>
      <c r="DK46" s="197"/>
      <c r="DL46" s="197"/>
      <c r="DM46" s="197"/>
      <c r="DN46" s="197"/>
      <c r="DO46" s="197"/>
      <c r="DP46" s="197"/>
      <c r="DQ46" s="197"/>
      <c r="DR46" s="197"/>
      <c r="DS46" s="197"/>
      <c r="DT46" s="197"/>
      <c r="DU46" s="197"/>
      <c r="DV46" s="197"/>
      <c r="DW46" s="197"/>
      <c r="DX46" s="197"/>
      <c r="DY46" s="197"/>
      <c r="DZ46" s="197"/>
      <c r="EA46" s="197"/>
      <c r="EB46" s="197"/>
      <c r="EC46" s="197"/>
      <c r="ED46" s="197"/>
      <c r="EE46" s="197"/>
      <c r="EF46" s="197"/>
      <c r="EG46" s="197"/>
      <c r="EH46" s="197"/>
      <c r="EI46" s="197"/>
      <c r="EJ46" s="197"/>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c r="FH46" s="197"/>
      <c r="FI46" s="197"/>
      <c r="FJ46" s="197"/>
      <c r="FK46" s="197"/>
      <c r="FL46" s="197"/>
      <c r="FM46" s="197"/>
      <c r="FN46" s="197"/>
      <c r="FO46" s="197"/>
      <c r="FP46" s="197"/>
      <c r="FQ46" s="197"/>
      <c r="FR46" s="197"/>
      <c r="FS46" s="197"/>
      <c r="FT46" s="197"/>
      <c r="FU46" s="197"/>
      <c r="FV46" s="197"/>
      <c r="FW46" s="197"/>
      <c r="FX46" s="197"/>
      <c r="FY46" s="197"/>
      <c r="FZ46" s="197"/>
      <c r="GA46" s="197"/>
      <c r="GB46" s="197"/>
      <c r="GC46" s="197"/>
      <c r="GD46" s="197"/>
      <c r="GE46" s="197"/>
      <c r="GF46" s="197"/>
      <c r="GG46" s="197"/>
      <c r="GH46" s="197"/>
      <c r="GI46" s="197"/>
      <c r="GJ46" s="197"/>
      <c r="GK46" s="197"/>
      <c r="GL46" s="197"/>
      <c r="GM46" s="197"/>
      <c r="GN46" s="197"/>
      <c r="GO46" s="197"/>
      <c r="GP46" s="197"/>
      <c r="GQ46" s="197"/>
      <c r="GR46" s="197"/>
      <c r="GS46" s="197"/>
      <c r="GT46" s="197"/>
      <c r="GU46" s="197"/>
      <c r="GV46" s="197"/>
      <c r="GW46" s="197"/>
      <c r="GX46" s="197"/>
      <c r="GY46" s="197"/>
      <c r="GZ46" s="197"/>
      <c r="HA46" s="197"/>
      <c r="HB46" s="197"/>
      <c r="HC46" s="197"/>
      <c r="HD46" s="197"/>
      <c r="HE46" s="197"/>
      <c r="HF46" s="197"/>
      <c r="HG46" s="197"/>
      <c r="HH46" s="197"/>
      <c r="HI46" s="197"/>
      <c r="HJ46" s="197"/>
      <c r="HK46" s="197"/>
      <c r="HL46" s="197"/>
      <c r="HM46" s="197"/>
      <c r="HN46" s="197"/>
      <c r="HO46" s="197"/>
      <c r="HP46" s="197"/>
      <c r="HQ46" s="197"/>
      <c r="HR46" s="197"/>
      <c r="HS46" s="197"/>
      <c r="HT46" s="197"/>
      <c r="HU46" s="197"/>
      <c r="HV46" s="197"/>
      <c r="HW46" s="197"/>
      <c r="HX46" s="197"/>
      <c r="HY46" s="197"/>
      <c r="HZ46" s="197"/>
      <c r="IA46" s="197"/>
      <c r="IB46" s="197"/>
      <c r="IC46" s="197"/>
      <c r="ID46" s="197"/>
      <c r="IE46" s="197"/>
      <c r="IF46" s="197"/>
      <c r="IG46" s="197"/>
      <c r="IH46" s="197"/>
      <c r="II46" s="197"/>
      <c r="IJ46" s="197"/>
      <c r="IK46" s="197"/>
      <c r="IL46" s="197"/>
      <c r="IM46" s="197"/>
      <c r="IN46" s="197"/>
    </row>
    <row r="47" spans="2:248" ht="60">
      <c r="B47" s="212"/>
      <c r="C47" s="201"/>
      <c r="D47" s="30"/>
      <c r="E47" s="30"/>
      <c r="F47" s="30"/>
      <c r="G47" s="30"/>
      <c r="H47" s="30"/>
      <c r="I47" s="39"/>
      <c r="J47" s="42"/>
      <c r="K47" s="42" t="s">
        <v>1079</v>
      </c>
      <c r="L47" s="30"/>
      <c r="M47" s="30"/>
      <c r="N47" s="37" t="s">
        <v>711</v>
      </c>
      <c r="O47" s="37" t="s">
        <v>712</v>
      </c>
      <c r="P47" s="37" t="s">
        <v>713</v>
      </c>
      <c r="Q47" s="37" t="s">
        <v>711</v>
      </c>
      <c r="R47" s="37" t="s">
        <v>712</v>
      </c>
      <c r="S47" s="37" t="s">
        <v>713</v>
      </c>
      <c r="T47" s="37" t="s">
        <v>711</v>
      </c>
      <c r="U47" s="37" t="s">
        <v>712</v>
      </c>
      <c r="V47" s="37" t="s">
        <v>713</v>
      </c>
      <c r="W47" s="37" t="s">
        <v>711</v>
      </c>
      <c r="X47" s="37" t="s">
        <v>712</v>
      </c>
      <c r="Y47" s="37" t="s">
        <v>713</v>
      </c>
      <c r="Z47" s="30"/>
      <c r="AA47" s="30"/>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197"/>
      <c r="BJ47" s="197"/>
      <c r="BK47" s="197"/>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197"/>
      <c r="DC47" s="197"/>
      <c r="DD47" s="197"/>
      <c r="DE47" s="197"/>
      <c r="DF47" s="197"/>
      <c r="DG47" s="197"/>
      <c r="DH47" s="197"/>
      <c r="DI47" s="197"/>
      <c r="DJ47" s="197"/>
      <c r="DK47" s="197"/>
      <c r="DL47" s="197"/>
      <c r="DM47" s="197"/>
      <c r="DN47" s="197"/>
      <c r="DO47" s="197"/>
      <c r="DP47" s="197"/>
      <c r="DQ47" s="197"/>
      <c r="DR47" s="197"/>
      <c r="DS47" s="197"/>
      <c r="DT47" s="197"/>
      <c r="DU47" s="197"/>
      <c r="DV47" s="197"/>
      <c r="DW47" s="197"/>
      <c r="DX47" s="197"/>
      <c r="DY47" s="197"/>
      <c r="DZ47" s="197"/>
      <c r="EA47" s="197"/>
      <c r="EB47" s="197"/>
      <c r="EC47" s="197"/>
      <c r="ED47" s="197"/>
      <c r="EE47" s="197"/>
      <c r="EF47" s="197"/>
      <c r="EG47" s="197"/>
      <c r="EH47" s="197"/>
      <c r="EI47" s="197"/>
      <c r="EJ47" s="197"/>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c r="FH47" s="197"/>
      <c r="FI47" s="197"/>
      <c r="FJ47" s="197"/>
      <c r="FK47" s="197"/>
      <c r="FL47" s="197"/>
      <c r="FM47" s="197"/>
      <c r="FN47" s="197"/>
      <c r="FO47" s="197"/>
      <c r="FP47" s="197"/>
      <c r="FQ47" s="197"/>
      <c r="FR47" s="197"/>
      <c r="FS47" s="197"/>
      <c r="FT47" s="197"/>
      <c r="FU47" s="197"/>
      <c r="FV47" s="197"/>
      <c r="FW47" s="197"/>
      <c r="FX47" s="197"/>
      <c r="FY47" s="197"/>
      <c r="FZ47" s="197"/>
      <c r="GA47" s="197"/>
      <c r="GB47" s="197"/>
      <c r="GC47" s="197"/>
      <c r="GD47" s="197"/>
      <c r="GE47" s="197"/>
      <c r="GF47" s="197"/>
      <c r="GG47" s="197"/>
      <c r="GH47" s="197"/>
      <c r="GI47" s="197"/>
      <c r="GJ47" s="197"/>
      <c r="GK47" s="197"/>
      <c r="GL47" s="197"/>
      <c r="GM47" s="197"/>
      <c r="GN47" s="197"/>
      <c r="GO47" s="197"/>
      <c r="GP47" s="197"/>
      <c r="GQ47" s="197"/>
      <c r="GR47" s="197"/>
      <c r="GS47" s="197"/>
      <c r="GT47" s="197"/>
      <c r="GU47" s="197"/>
      <c r="GV47" s="197"/>
      <c r="GW47" s="197"/>
      <c r="GX47" s="197"/>
      <c r="GY47" s="197"/>
      <c r="GZ47" s="197"/>
      <c r="HA47" s="197"/>
      <c r="HB47" s="197"/>
      <c r="HC47" s="197"/>
      <c r="HD47" s="197"/>
      <c r="HE47" s="197"/>
      <c r="HF47" s="197"/>
      <c r="HG47" s="197"/>
      <c r="HH47" s="197"/>
      <c r="HI47" s="197"/>
      <c r="HJ47" s="197"/>
      <c r="HK47" s="197"/>
      <c r="HL47" s="197"/>
      <c r="HM47" s="197"/>
      <c r="HN47" s="197"/>
      <c r="HO47" s="197"/>
      <c r="HP47" s="197"/>
      <c r="HQ47" s="197"/>
      <c r="HR47" s="197"/>
      <c r="HS47" s="197"/>
      <c r="HT47" s="197"/>
      <c r="HU47" s="197"/>
      <c r="HV47" s="197"/>
      <c r="HW47" s="197"/>
      <c r="HX47" s="197"/>
      <c r="HY47" s="197"/>
      <c r="HZ47" s="197"/>
      <c r="IA47" s="197"/>
      <c r="IB47" s="197"/>
      <c r="IC47" s="197"/>
      <c r="ID47" s="197"/>
      <c r="IE47" s="197"/>
      <c r="IF47" s="197"/>
      <c r="IG47" s="197"/>
      <c r="IH47" s="197"/>
      <c r="II47" s="197"/>
      <c r="IJ47" s="197"/>
      <c r="IK47" s="197"/>
      <c r="IL47" s="197"/>
      <c r="IM47" s="197"/>
      <c r="IN47" s="197"/>
    </row>
    <row r="48" spans="2:248">
      <c r="B48" s="169"/>
      <c r="C48" s="201"/>
      <c r="H48" s="197"/>
      <c r="I48" s="197"/>
      <c r="J48" s="197"/>
      <c r="K48" s="197"/>
      <c r="L48" s="197"/>
      <c r="M48" s="197"/>
      <c r="N48" s="197"/>
      <c r="O48" s="197"/>
      <c r="P48" s="197"/>
      <c r="Q48" s="197"/>
      <c r="R48" s="197"/>
      <c r="S48" s="197"/>
      <c r="T48" s="197"/>
      <c r="U48" s="197"/>
      <c r="V48" s="197"/>
      <c r="W48" s="197"/>
      <c r="X48" s="197"/>
      <c r="Y48" s="197"/>
      <c r="Z48" s="197"/>
      <c r="AA48" s="197"/>
      <c r="AB48" s="197"/>
      <c r="AC48" s="197"/>
      <c r="AD48" s="197"/>
      <c r="AE48" s="197"/>
      <c r="AF48" s="197"/>
      <c r="AG48" s="197"/>
      <c r="AH48" s="197"/>
      <c r="AI48" s="197"/>
      <c r="AJ48" s="197"/>
      <c r="AK48" s="197"/>
      <c r="AL48" s="197"/>
      <c r="AM48" s="197"/>
      <c r="AN48" s="197"/>
      <c r="AO48" s="197"/>
      <c r="AP48" s="197"/>
      <c r="AQ48" s="197"/>
      <c r="AR48" s="197"/>
      <c r="AS48" s="197"/>
      <c r="AT48" s="197"/>
      <c r="AU48" s="197"/>
      <c r="AV48" s="197"/>
      <c r="AW48" s="197"/>
      <c r="AX48" s="197"/>
      <c r="AY48" s="197"/>
      <c r="AZ48" s="197"/>
      <c r="BA48" s="197"/>
      <c r="BB48" s="197"/>
      <c r="BC48" s="197"/>
      <c r="BD48" s="197"/>
      <c r="BE48" s="197"/>
      <c r="BF48" s="197"/>
      <c r="BG48" s="197"/>
      <c r="BH48" s="197"/>
      <c r="BI48" s="197"/>
      <c r="BJ48" s="197"/>
      <c r="BK48" s="197"/>
      <c r="BL48" s="197"/>
      <c r="BM48" s="197"/>
      <c r="BN48" s="197"/>
      <c r="BO48" s="197"/>
      <c r="BP48" s="197"/>
      <c r="BQ48" s="197"/>
      <c r="BR48" s="197"/>
      <c r="BS48" s="197"/>
      <c r="BT48" s="197"/>
      <c r="BU48" s="197"/>
      <c r="BV48" s="197"/>
      <c r="BW48" s="197"/>
      <c r="BX48" s="197"/>
      <c r="BY48" s="197"/>
      <c r="BZ48" s="197"/>
      <c r="CA48" s="197"/>
      <c r="CB48" s="197"/>
      <c r="CC48" s="197"/>
      <c r="CD48" s="197"/>
      <c r="CE48" s="197"/>
      <c r="CF48" s="197"/>
      <c r="CG48" s="197"/>
      <c r="CH48" s="197"/>
      <c r="CI48" s="197"/>
      <c r="CJ48" s="197"/>
      <c r="CK48" s="197"/>
      <c r="CL48" s="197"/>
      <c r="CM48" s="197"/>
      <c r="CN48" s="197"/>
      <c r="CO48" s="197"/>
      <c r="CP48" s="197"/>
      <c r="CQ48" s="197"/>
      <c r="CR48" s="197"/>
      <c r="CS48" s="197"/>
      <c r="CT48" s="197"/>
      <c r="CU48" s="197"/>
      <c r="CV48" s="197"/>
      <c r="CW48" s="197"/>
      <c r="CX48" s="197"/>
      <c r="CY48" s="197"/>
      <c r="CZ48" s="197"/>
      <c r="DA48" s="197"/>
      <c r="DB48" s="197"/>
      <c r="DC48" s="197"/>
      <c r="DD48" s="197"/>
      <c r="DE48" s="197"/>
      <c r="DF48" s="197"/>
      <c r="DG48" s="197"/>
      <c r="DH48" s="197"/>
      <c r="DI48" s="197"/>
      <c r="DJ48" s="197"/>
      <c r="DK48" s="197"/>
      <c r="DL48" s="197"/>
      <c r="DM48" s="197"/>
      <c r="DN48" s="197"/>
      <c r="DO48" s="197"/>
      <c r="DP48" s="197"/>
      <c r="DQ48" s="197"/>
      <c r="DR48" s="197"/>
      <c r="DS48" s="197"/>
      <c r="DT48" s="197"/>
      <c r="DU48" s="197"/>
      <c r="DV48" s="197"/>
      <c r="DW48" s="197"/>
      <c r="DX48" s="197"/>
      <c r="DY48" s="197"/>
      <c r="DZ48" s="197"/>
      <c r="EA48" s="197"/>
      <c r="EB48" s="197"/>
      <c r="EC48" s="197"/>
      <c r="ED48" s="197"/>
      <c r="EE48" s="197"/>
      <c r="EF48" s="197"/>
      <c r="EG48" s="197"/>
      <c r="EH48" s="197"/>
      <c r="EI48" s="197"/>
      <c r="EJ48" s="197"/>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c r="FH48" s="197"/>
      <c r="FI48" s="197"/>
      <c r="FJ48" s="197"/>
      <c r="FK48" s="197"/>
      <c r="FL48" s="197"/>
      <c r="FM48" s="197"/>
      <c r="FN48" s="197"/>
      <c r="FO48" s="197"/>
      <c r="FP48" s="197"/>
      <c r="FQ48" s="197"/>
      <c r="FR48" s="197"/>
      <c r="FS48" s="197"/>
      <c r="FT48" s="197"/>
      <c r="FU48" s="197"/>
      <c r="FV48" s="197"/>
      <c r="FW48" s="197"/>
      <c r="FX48" s="197"/>
      <c r="FY48" s="197"/>
      <c r="FZ48" s="197"/>
      <c r="GA48" s="197"/>
      <c r="GB48" s="197"/>
      <c r="GC48" s="197"/>
      <c r="GD48" s="197"/>
      <c r="GE48" s="197"/>
      <c r="GF48" s="197"/>
      <c r="GG48" s="197"/>
      <c r="GH48" s="197"/>
      <c r="GI48" s="197"/>
      <c r="GJ48" s="197"/>
      <c r="GK48" s="197"/>
      <c r="GL48" s="197"/>
      <c r="GM48" s="197"/>
      <c r="GN48" s="197"/>
      <c r="GO48" s="197"/>
      <c r="GP48" s="197"/>
      <c r="GQ48" s="197"/>
      <c r="GR48" s="197"/>
      <c r="GS48" s="197"/>
      <c r="GT48" s="197"/>
      <c r="GU48" s="197"/>
      <c r="GV48" s="197"/>
      <c r="GW48" s="197"/>
      <c r="GX48" s="197"/>
      <c r="GY48" s="197"/>
      <c r="GZ48" s="197"/>
      <c r="HA48" s="197"/>
      <c r="HB48" s="197"/>
      <c r="HC48" s="197"/>
      <c r="HD48" s="197"/>
      <c r="HE48" s="197"/>
      <c r="HF48" s="197"/>
      <c r="HG48" s="197"/>
      <c r="HH48" s="197"/>
      <c r="HI48" s="197"/>
      <c r="HJ48" s="197"/>
      <c r="HK48" s="197"/>
      <c r="HL48" s="197"/>
      <c r="HM48" s="197"/>
      <c r="HN48" s="197"/>
      <c r="HO48" s="197"/>
      <c r="HP48" s="197"/>
      <c r="HQ48" s="197"/>
      <c r="HR48" s="197"/>
      <c r="HS48" s="197"/>
      <c r="HT48" s="197"/>
      <c r="HU48" s="197"/>
      <c r="HV48" s="197"/>
      <c r="HW48" s="197"/>
      <c r="HX48" s="197"/>
      <c r="HY48" s="197"/>
      <c r="HZ48" s="197"/>
      <c r="IA48" s="197"/>
      <c r="IB48" s="197"/>
      <c r="IC48" s="197"/>
      <c r="ID48" s="197"/>
      <c r="IE48" s="197"/>
      <c r="IF48" s="197"/>
      <c r="IG48" s="197"/>
      <c r="IH48" s="197"/>
      <c r="II48" s="197"/>
      <c r="IJ48" s="197"/>
      <c r="IK48" s="197"/>
      <c r="IL48" s="197"/>
      <c r="IM48" s="197"/>
      <c r="IN48" s="197"/>
    </row>
    <row r="49" spans="1:248">
      <c r="B49" s="169" t="s">
        <v>330</v>
      </c>
      <c r="C49" s="203" t="s">
        <v>1102</v>
      </c>
      <c r="D49" s="143" t="s">
        <v>1106</v>
      </c>
      <c r="E49" s="143">
        <v>35000</v>
      </c>
      <c r="F49" s="143">
        <v>1</v>
      </c>
      <c r="G49" s="143">
        <v>1</v>
      </c>
      <c r="H49" s="143">
        <f>E49*F49</f>
        <v>35000</v>
      </c>
      <c r="I49" s="143" t="s">
        <v>720</v>
      </c>
      <c r="J49" s="143">
        <v>3</v>
      </c>
      <c r="K49" s="42" t="s">
        <v>1036</v>
      </c>
      <c r="L49" s="197"/>
      <c r="M49" s="197"/>
      <c r="N49" s="143">
        <v>320</v>
      </c>
      <c r="O49" s="143">
        <v>1</v>
      </c>
      <c r="P49" s="143">
        <f>O49*N49</f>
        <v>320</v>
      </c>
      <c r="Q49" s="143">
        <v>320</v>
      </c>
      <c r="R49" s="143">
        <v>1</v>
      </c>
      <c r="S49" s="143">
        <f>Q49*R49</f>
        <v>320</v>
      </c>
      <c r="T49" s="143">
        <v>320</v>
      </c>
      <c r="U49" s="143">
        <v>1</v>
      </c>
      <c r="V49" s="143">
        <f>T49*U49</f>
        <v>320</v>
      </c>
      <c r="W49" s="143">
        <v>200</v>
      </c>
      <c r="X49" s="143">
        <v>1</v>
      </c>
      <c r="Y49" s="143">
        <f>W49*X49</f>
        <v>200</v>
      </c>
      <c r="Z49" s="143">
        <v>4</v>
      </c>
      <c r="AA49" s="42" t="s">
        <v>1036</v>
      </c>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7"/>
      <c r="DK49" s="197"/>
      <c r="DL49" s="197"/>
      <c r="DM49" s="197"/>
      <c r="DN49" s="197"/>
      <c r="DO49" s="197"/>
      <c r="DP49" s="197"/>
      <c r="DQ49" s="197"/>
      <c r="DR49" s="197"/>
      <c r="DS49" s="197"/>
      <c r="DT49" s="197"/>
      <c r="DU49" s="197"/>
      <c r="DV49" s="197"/>
      <c r="DW49" s="197"/>
      <c r="DX49" s="197"/>
      <c r="DY49" s="197"/>
      <c r="DZ49" s="197"/>
      <c r="EA49" s="197"/>
      <c r="EB49" s="197"/>
      <c r="EC49" s="197"/>
      <c r="ED49" s="197"/>
      <c r="EE49" s="197"/>
      <c r="EF49" s="197"/>
      <c r="EG49" s="197"/>
      <c r="EH49" s="197"/>
      <c r="EI49" s="197"/>
      <c r="EJ49" s="197"/>
      <c r="EK49" s="197"/>
      <c r="EL49" s="197"/>
      <c r="EM49" s="197"/>
      <c r="EN49" s="197"/>
      <c r="EO49" s="197"/>
      <c r="EP49" s="197"/>
      <c r="EQ49" s="197"/>
      <c r="ER49" s="197"/>
      <c r="ES49" s="197"/>
      <c r="ET49" s="197"/>
      <c r="EU49" s="197"/>
      <c r="EV49" s="197"/>
      <c r="EW49" s="197"/>
      <c r="EX49" s="197"/>
      <c r="EY49" s="197"/>
      <c r="EZ49" s="197"/>
      <c r="FA49" s="197"/>
      <c r="FB49" s="197"/>
      <c r="FC49" s="197"/>
      <c r="FD49" s="197"/>
      <c r="FE49" s="197"/>
      <c r="FF49" s="197"/>
      <c r="FG49" s="197"/>
      <c r="FH49" s="197"/>
      <c r="FI49" s="197"/>
      <c r="FJ49" s="197"/>
      <c r="FK49" s="197"/>
      <c r="FL49" s="197"/>
      <c r="FM49" s="197"/>
      <c r="FN49" s="197"/>
      <c r="FO49" s="197"/>
      <c r="FP49" s="197"/>
      <c r="FQ49" s="197"/>
      <c r="FR49" s="197"/>
      <c r="FS49" s="197"/>
      <c r="FT49" s="197"/>
      <c r="FU49" s="197"/>
      <c r="FV49" s="197"/>
      <c r="FW49" s="197"/>
      <c r="FX49" s="197"/>
      <c r="FY49" s="197"/>
      <c r="FZ49" s="197"/>
      <c r="GA49" s="197"/>
      <c r="GB49" s="197"/>
      <c r="GC49" s="197"/>
      <c r="GD49" s="197"/>
      <c r="GE49" s="197"/>
      <c r="GF49" s="197"/>
      <c r="GG49" s="197"/>
      <c r="GH49" s="197"/>
      <c r="GI49" s="197"/>
      <c r="GJ49" s="197"/>
      <c r="GK49" s="197"/>
      <c r="GL49" s="197"/>
      <c r="GM49" s="197"/>
      <c r="GN49" s="197"/>
      <c r="GO49" s="197"/>
      <c r="GP49" s="197"/>
      <c r="GQ49" s="197"/>
      <c r="GR49" s="197"/>
      <c r="GS49" s="197"/>
      <c r="GT49" s="197"/>
      <c r="GU49" s="197"/>
      <c r="GV49" s="197"/>
      <c r="GW49" s="197"/>
      <c r="GX49" s="197"/>
      <c r="GY49" s="197"/>
      <c r="GZ49" s="197"/>
      <c r="HA49" s="197"/>
      <c r="HB49" s="197"/>
      <c r="HC49" s="197"/>
      <c r="HD49" s="197"/>
      <c r="HE49" s="197"/>
      <c r="HF49" s="197"/>
      <c r="HG49" s="197"/>
      <c r="HH49" s="197"/>
      <c r="HI49" s="197"/>
      <c r="HJ49" s="197"/>
      <c r="HK49" s="197"/>
      <c r="HL49" s="197"/>
      <c r="HM49" s="197"/>
      <c r="HN49" s="197"/>
      <c r="HO49" s="197"/>
      <c r="HP49" s="197"/>
      <c r="HQ49" s="197"/>
      <c r="HR49" s="197"/>
      <c r="HS49" s="197"/>
      <c r="HT49" s="197"/>
      <c r="HU49" s="197"/>
      <c r="HV49" s="197"/>
      <c r="HW49" s="197"/>
      <c r="HX49" s="197"/>
      <c r="HY49" s="197"/>
      <c r="HZ49" s="197"/>
      <c r="IA49" s="197"/>
      <c r="IB49" s="197"/>
      <c r="IC49" s="197"/>
      <c r="ID49" s="197"/>
      <c r="IE49" s="197"/>
      <c r="IF49" s="197"/>
      <c r="IG49" s="197"/>
      <c r="IH49" s="197"/>
      <c r="II49" s="197"/>
      <c r="IJ49" s="197"/>
      <c r="IK49" s="197"/>
      <c r="IL49" s="197"/>
      <c r="IM49" s="197"/>
      <c r="IN49" s="197"/>
    </row>
    <row r="50" spans="1:248" ht="30">
      <c r="B50" s="169" t="s">
        <v>331</v>
      </c>
      <c r="C50" s="203" t="s">
        <v>78</v>
      </c>
      <c r="H50" s="197"/>
      <c r="I50" s="197"/>
      <c r="J50" s="197"/>
      <c r="K50" s="197"/>
      <c r="L50" s="197"/>
      <c r="M50" s="197"/>
      <c r="N50" s="143">
        <v>320</v>
      </c>
      <c r="O50" s="143">
        <v>1</v>
      </c>
      <c r="P50" s="143">
        <f t="shared" ref="P50:P51" si="4">O50*N50</f>
        <v>320</v>
      </c>
      <c r="Q50" s="143"/>
      <c r="R50" s="143">
        <v>1</v>
      </c>
      <c r="S50" s="143">
        <f t="shared" ref="S50:S51" si="5">Q50*R50</f>
        <v>0</v>
      </c>
      <c r="T50" s="143"/>
      <c r="U50" s="143">
        <v>1</v>
      </c>
      <c r="V50" s="143">
        <f t="shared" ref="V50:V51" si="6">T50*U50</f>
        <v>0</v>
      </c>
      <c r="W50" s="143">
        <v>320</v>
      </c>
      <c r="X50" s="143">
        <v>1</v>
      </c>
      <c r="Y50" s="143">
        <f t="shared" ref="Y50:Y51" si="7">W50*X50</f>
        <v>320</v>
      </c>
      <c r="Z50" s="143">
        <v>4</v>
      </c>
      <c r="AA50" s="42" t="s">
        <v>1036</v>
      </c>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197"/>
      <c r="BD50" s="197"/>
      <c r="BE50" s="197"/>
      <c r="BF50" s="197"/>
      <c r="BG50" s="197"/>
      <c r="BH50" s="197"/>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7"/>
      <c r="DK50" s="197"/>
      <c r="DL50" s="197"/>
      <c r="DM50" s="197"/>
      <c r="DN50" s="197"/>
      <c r="DO50" s="197"/>
      <c r="DP50" s="197"/>
      <c r="DQ50" s="197"/>
      <c r="DR50" s="197"/>
      <c r="DS50" s="197"/>
      <c r="DT50" s="197"/>
      <c r="DU50" s="197"/>
      <c r="DV50" s="197"/>
      <c r="DW50" s="197"/>
      <c r="DX50" s="197"/>
      <c r="DY50" s="197"/>
      <c r="DZ50" s="197"/>
      <c r="EA50" s="197"/>
      <c r="EB50" s="197"/>
      <c r="EC50" s="197"/>
      <c r="ED50" s="197"/>
      <c r="EE50" s="197"/>
      <c r="EF50" s="197"/>
      <c r="EG50" s="197"/>
      <c r="EH50" s="197"/>
      <c r="EI50" s="197"/>
      <c r="EJ50" s="197"/>
      <c r="EK50" s="197"/>
      <c r="EL50" s="197"/>
      <c r="EM50" s="197"/>
      <c r="EN50" s="197"/>
      <c r="EO50" s="197"/>
      <c r="EP50" s="197"/>
      <c r="EQ50" s="197"/>
      <c r="ER50" s="197"/>
      <c r="ES50" s="197"/>
      <c r="ET50" s="197"/>
      <c r="EU50" s="197"/>
      <c r="EV50" s="197"/>
      <c r="EW50" s="197"/>
      <c r="EX50" s="197"/>
      <c r="EY50" s="197"/>
      <c r="EZ50" s="197"/>
      <c r="FA50" s="197"/>
      <c r="FB50" s="197"/>
      <c r="FC50" s="197"/>
      <c r="FD50" s="197"/>
      <c r="FE50" s="197"/>
      <c r="FF50" s="197"/>
      <c r="FG50" s="197"/>
      <c r="FH50" s="197"/>
      <c r="FI50" s="197"/>
      <c r="FJ50" s="197"/>
      <c r="FK50" s="197"/>
      <c r="FL50" s="197"/>
      <c r="FM50" s="197"/>
      <c r="FN50" s="197"/>
      <c r="FO50" s="197"/>
      <c r="FP50" s="197"/>
      <c r="FQ50" s="197"/>
      <c r="FR50" s="197"/>
      <c r="FS50" s="197"/>
      <c r="FT50" s="197"/>
      <c r="FU50" s="197"/>
      <c r="FV50" s="197"/>
      <c r="FW50" s="197"/>
      <c r="FX50" s="197"/>
      <c r="FY50" s="197"/>
      <c r="FZ50" s="197"/>
      <c r="GA50" s="197"/>
      <c r="GB50" s="197"/>
      <c r="GC50" s="197"/>
      <c r="GD50" s="197"/>
      <c r="GE50" s="197"/>
      <c r="GF50" s="197"/>
      <c r="GG50" s="197"/>
      <c r="GH50" s="197"/>
      <c r="GI50" s="197"/>
      <c r="GJ50" s="197"/>
      <c r="GK50" s="197"/>
      <c r="GL50" s="197"/>
      <c r="GM50" s="197"/>
      <c r="GN50" s="197"/>
      <c r="GO50" s="197"/>
      <c r="GP50" s="197"/>
      <c r="GQ50" s="197"/>
      <c r="GR50" s="197"/>
      <c r="GS50" s="197"/>
      <c r="GT50" s="197"/>
      <c r="GU50" s="197"/>
      <c r="GV50" s="197"/>
      <c r="GW50" s="197"/>
      <c r="GX50" s="197"/>
      <c r="GY50" s="197"/>
      <c r="GZ50" s="197"/>
      <c r="HA50" s="197"/>
      <c r="HB50" s="197"/>
      <c r="HC50" s="197"/>
      <c r="HD50" s="197"/>
      <c r="HE50" s="197"/>
      <c r="HF50" s="197"/>
      <c r="HG50" s="197"/>
      <c r="HH50" s="197"/>
      <c r="HI50" s="197"/>
      <c r="HJ50" s="197"/>
      <c r="HK50" s="197"/>
      <c r="HL50" s="197"/>
      <c r="HM50" s="197"/>
      <c r="HN50" s="197"/>
      <c r="HO50" s="197"/>
      <c r="HP50" s="197"/>
      <c r="HQ50" s="197"/>
      <c r="HR50" s="197"/>
      <c r="HS50" s="197"/>
      <c r="HT50" s="197"/>
      <c r="HU50" s="197"/>
      <c r="HV50" s="197"/>
      <c r="HW50" s="197"/>
      <c r="HX50" s="197"/>
      <c r="HY50" s="197"/>
      <c r="HZ50" s="197"/>
      <c r="IA50" s="197"/>
      <c r="IB50" s="197"/>
      <c r="IC50" s="197"/>
      <c r="ID50" s="197"/>
      <c r="IE50" s="197"/>
      <c r="IF50" s="197"/>
      <c r="IG50" s="197"/>
      <c r="IH50" s="197"/>
      <c r="II50" s="197"/>
      <c r="IJ50" s="197"/>
      <c r="IK50" s="197"/>
      <c r="IL50" s="197"/>
      <c r="IM50" s="197"/>
      <c r="IN50" s="197"/>
    </row>
    <row r="51" spans="1:248">
      <c r="B51" s="169" t="s">
        <v>332</v>
      </c>
      <c r="C51" s="203" t="s">
        <v>80</v>
      </c>
      <c r="H51" s="197"/>
      <c r="I51" s="197"/>
      <c r="J51" s="197"/>
      <c r="K51" s="197"/>
      <c r="L51" s="197"/>
      <c r="M51" s="197"/>
      <c r="N51" s="143">
        <v>480</v>
      </c>
      <c r="O51" s="143">
        <v>1</v>
      </c>
      <c r="P51" s="143">
        <f t="shared" si="4"/>
        <v>480</v>
      </c>
      <c r="Q51" s="143">
        <v>160</v>
      </c>
      <c r="R51" s="143">
        <v>1</v>
      </c>
      <c r="S51" s="143">
        <f t="shared" si="5"/>
        <v>160</v>
      </c>
      <c r="T51" s="143">
        <v>160</v>
      </c>
      <c r="U51" s="143">
        <v>1</v>
      </c>
      <c r="V51" s="143">
        <f t="shared" si="6"/>
        <v>160</v>
      </c>
      <c r="W51" s="143">
        <v>200</v>
      </c>
      <c r="X51" s="143">
        <v>1</v>
      </c>
      <c r="Y51" s="143">
        <f t="shared" si="7"/>
        <v>200</v>
      </c>
      <c r="Z51" s="143">
        <v>4</v>
      </c>
      <c r="AA51" s="42" t="s">
        <v>1036</v>
      </c>
      <c r="AB51" s="197"/>
      <c r="AC51" s="197"/>
      <c r="AD51" s="197"/>
      <c r="AE51" s="197"/>
      <c r="AF51" s="197"/>
      <c r="AG51" s="197"/>
      <c r="AH51" s="197"/>
      <c r="AI51" s="197"/>
      <c r="AJ51" s="197"/>
      <c r="AK51" s="197"/>
      <c r="AL51" s="197"/>
      <c r="AM51" s="197"/>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7"/>
      <c r="BQ51" s="197"/>
      <c r="BR51" s="197"/>
      <c r="BS51" s="197"/>
      <c r="BT51" s="197"/>
      <c r="BU51" s="197"/>
      <c r="BV51" s="197"/>
      <c r="BW51" s="197"/>
      <c r="BX51" s="197"/>
      <c r="BY51" s="197"/>
      <c r="BZ51" s="197"/>
      <c r="CA51" s="197"/>
      <c r="CB51" s="197"/>
      <c r="CC51" s="197"/>
      <c r="CD51" s="197"/>
      <c r="CE51" s="197"/>
      <c r="CF51" s="197"/>
      <c r="CG51" s="197"/>
      <c r="CH51" s="197"/>
      <c r="CI51" s="197"/>
      <c r="CJ51" s="197"/>
      <c r="CK51" s="197"/>
      <c r="CL51" s="197"/>
      <c r="CM51" s="197"/>
      <c r="CN51" s="197"/>
      <c r="CO51" s="197"/>
      <c r="CP51" s="197"/>
      <c r="CQ51" s="197"/>
      <c r="CR51" s="197"/>
      <c r="CS51" s="197"/>
      <c r="CT51" s="197"/>
      <c r="CU51" s="197"/>
      <c r="CV51" s="197"/>
      <c r="CW51" s="197"/>
      <c r="CX51" s="197"/>
      <c r="CY51" s="197"/>
      <c r="CZ51" s="197"/>
      <c r="DA51" s="197"/>
      <c r="DB51" s="197"/>
      <c r="DC51" s="197"/>
      <c r="DD51" s="197"/>
      <c r="DE51" s="197"/>
      <c r="DF51" s="197"/>
      <c r="DG51" s="197"/>
      <c r="DH51" s="197"/>
      <c r="DI51" s="197"/>
      <c r="DJ51" s="197"/>
      <c r="DK51" s="197"/>
      <c r="DL51" s="197"/>
      <c r="DM51" s="197"/>
      <c r="DN51" s="197"/>
      <c r="DO51" s="197"/>
      <c r="DP51" s="197"/>
      <c r="DQ51" s="197"/>
      <c r="DR51" s="197"/>
      <c r="DS51" s="197"/>
      <c r="DT51" s="197"/>
      <c r="DU51" s="197"/>
      <c r="DV51" s="197"/>
      <c r="DW51" s="197"/>
      <c r="DX51" s="197"/>
      <c r="DY51" s="197"/>
      <c r="DZ51" s="197"/>
      <c r="EA51" s="197"/>
      <c r="EB51" s="197"/>
      <c r="EC51" s="197"/>
      <c r="ED51" s="197"/>
      <c r="EE51" s="197"/>
      <c r="EF51" s="197"/>
      <c r="EG51" s="197"/>
      <c r="EH51" s="197"/>
      <c r="EI51" s="197"/>
      <c r="EJ51" s="197"/>
      <c r="EK51" s="197"/>
      <c r="EL51" s="197"/>
      <c r="EM51" s="197"/>
      <c r="EN51" s="197"/>
      <c r="EO51" s="197"/>
      <c r="EP51" s="197"/>
      <c r="EQ51" s="197"/>
      <c r="ER51" s="197"/>
      <c r="ES51" s="197"/>
      <c r="ET51" s="197"/>
      <c r="EU51" s="197"/>
      <c r="EV51" s="197"/>
      <c r="EW51" s="197"/>
      <c r="EX51" s="197"/>
      <c r="EY51" s="197"/>
      <c r="EZ51" s="197"/>
      <c r="FA51" s="197"/>
      <c r="FB51" s="197"/>
      <c r="FC51" s="197"/>
      <c r="FD51" s="197"/>
      <c r="FE51" s="197"/>
      <c r="FF51" s="197"/>
      <c r="FG51" s="197"/>
      <c r="FH51" s="197"/>
      <c r="FI51" s="197"/>
      <c r="FJ51" s="197"/>
      <c r="FK51" s="197"/>
      <c r="FL51" s="197"/>
      <c r="FM51" s="197"/>
      <c r="FN51" s="197"/>
      <c r="FO51" s="197"/>
      <c r="FP51" s="197"/>
      <c r="FQ51" s="197"/>
      <c r="FR51" s="197"/>
      <c r="FS51" s="197"/>
      <c r="FT51" s="197"/>
      <c r="FU51" s="197"/>
      <c r="FV51" s="197"/>
      <c r="FW51" s="197"/>
      <c r="FX51" s="197"/>
      <c r="FY51" s="197"/>
      <c r="FZ51" s="197"/>
      <c r="GA51" s="197"/>
      <c r="GB51" s="197"/>
      <c r="GC51" s="197"/>
      <c r="GD51" s="197"/>
      <c r="GE51" s="197"/>
      <c r="GF51" s="197"/>
      <c r="GG51" s="197"/>
      <c r="GH51" s="197"/>
      <c r="GI51" s="197"/>
      <c r="GJ51" s="197"/>
      <c r="GK51" s="197"/>
      <c r="GL51" s="197"/>
      <c r="GM51" s="197"/>
      <c r="GN51" s="197"/>
      <c r="GO51" s="197"/>
      <c r="GP51" s="197"/>
      <c r="GQ51" s="197"/>
      <c r="GR51" s="197"/>
      <c r="GS51" s="197"/>
      <c r="GT51" s="197"/>
      <c r="GU51" s="197"/>
      <c r="GV51" s="197"/>
      <c r="GW51" s="197"/>
      <c r="GX51" s="197"/>
      <c r="GY51" s="197"/>
      <c r="GZ51" s="197"/>
      <c r="HA51" s="197"/>
      <c r="HB51" s="197"/>
      <c r="HC51" s="197"/>
      <c r="HD51" s="197"/>
      <c r="HE51" s="197"/>
      <c r="HF51" s="197"/>
      <c r="HG51" s="197"/>
      <c r="HH51" s="197"/>
      <c r="HI51" s="197"/>
      <c r="HJ51" s="197"/>
      <c r="HK51" s="197"/>
      <c r="HL51" s="197"/>
      <c r="HM51" s="197"/>
      <c r="HN51" s="197"/>
      <c r="HO51" s="197"/>
      <c r="HP51" s="197"/>
      <c r="HQ51" s="197"/>
      <c r="HR51" s="197"/>
      <c r="HS51" s="197"/>
      <c r="HT51" s="197"/>
      <c r="HU51" s="197"/>
      <c r="HV51" s="197"/>
      <c r="HW51" s="197"/>
      <c r="HX51" s="197"/>
      <c r="HY51" s="197"/>
      <c r="HZ51" s="197"/>
      <c r="IA51" s="197"/>
      <c r="IB51" s="197"/>
      <c r="IC51" s="197"/>
      <c r="ID51" s="197"/>
      <c r="IE51" s="197"/>
      <c r="IF51" s="197"/>
      <c r="IG51" s="197"/>
      <c r="IH51" s="197"/>
      <c r="II51" s="197"/>
      <c r="IJ51" s="197"/>
      <c r="IK51" s="197"/>
      <c r="IL51" s="197"/>
      <c r="IM51" s="197"/>
      <c r="IN51" s="197"/>
    </row>
    <row r="53" spans="1:248">
      <c r="B53" s="15" t="s">
        <v>1107</v>
      </c>
      <c r="H53">
        <f>SUM(H49:H52)</f>
        <v>35000</v>
      </c>
      <c r="P53">
        <f>SUM(P49:P52)</f>
        <v>1120</v>
      </c>
      <c r="S53">
        <f>SUM(S49:S52)</f>
        <v>480</v>
      </c>
      <c r="V53">
        <f>SUM(V49:V52)</f>
        <v>480</v>
      </c>
      <c r="Y53">
        <f>SUM(Y49:Y52)</f>
        <v>720</v>
      </c>
    </row>
    <row r="55" spans="1:248" ht="16" thickBot="1"/>
    <row r="56" spans="1:248" ht="31" thickBot="1">
      <c r="D56" s="163" t="s">
        <v>609</v>
      </c>
      <c r="E56" s="164" t="s">
        <v>793</v>
      </c>
      <c r="F56" s="164" t="s">
        <v>794</v>
      </c>
      <c r="G56" s="165" t="s">
        <v>610</v>
      </c>
      <c r="H56" s="164" t="s">
        <v>818</v>
      </c>
      <c r="I56" s="164" t="s">
        <v>795</v>
      </c>
      <c r="J56" s="165" t="s">
        <v>612</v>
      </c>
      <c r="K56" s="166" t="s">
        <v>614</v>
      </c>
      <c r="L56" s="92"/>
    </row>
    <row r="57" spans="1:248">
      <c r="A57" s="50" t="s">
        <v>369</v>
      </c>
      <c r="B57" s="49" t="s">
        <v>786</v>
      </c>
      <c r="C57" s="206"/>
      <c r="D57">
        <f>D60+D76</f>
        <v>275000</v>
      </c>
      <c r="E57">
        <f>E60+E76</f>
        <v>640</v>
      </c>
      <c r="F57">
        <v>0</v>
      </c>
      <c r="G57">
        <f>F60+F76</f>
        <v>800</v>
      </c>
      <c r="H57">
        <f>G60+G76</f>
        <v>880</v>
      </c>
      <c r="I57">
        <v>0</v>
      </c>
      <c r="J57">
        <v>0</v>
      </c>
      <c r="K57">
        <f>H60+H76</f>
        <v>160</v>
      </c>
    </row>
    <row r="58" spans="1:248">
      <c r="B58" s="200"/>
      <c r="C58" s="199"/>
    </row>
    <row r="59" spans="1:248">
      <c r="A59" s="74"/>
      <c r="B59" s="64"/>
      <c r="C59" s="74"/>
      <c r="D59" s="74" t="s">
        <v>609</v>
      </c>
      <c r="E59" s="74" t="s">
        <v>696</v>
      </c>
      <c r="F59" s="74" t="s">
        <v>610</v>
      </c>
      <c r="G59" s="74" t="s">
        <v>611</v>
      </c>
      <c r="H59" s="74" t="s">
        <v>764</v>
      </c>
      <c r="I59" s="74"/>
      <c r="J59" s="74"/>
      <c r="K59" s="74"/>
      <c r="L59" s="74"/>
      <c r="M59" s="74"/>
      <c r="N59" s="74"/>
      <c r="O59" s="74"/>
      <c r="P59" s="74"/>
      <c r="Q59" s="74"/>
      <c r="R59" s="74"/>
      <c r="S59" s="74"/>
      <c r="T59" s="74"/>
      <c r="U59" s="74"/>
      <c r="V59" s="74"/>
      <c r="W59" s="74"/>
      <c r="X59" s="74"/>
      <c r="Y59" s="74"/>
      <c r="Z59" s="74"/>
      <c r="AA59" s="74"/>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7"/>
      <c r="BU59" s="197"/>
      <c r="BV59" s="197"/>
      <c r="BW59" s="197"/>
      <c r="BX59" s="197"/>
      <c r="BY59" s="197"/>
      <c r="BZ59" s="197"/>
      <c r="CA59" s="197"/>
      <c r="CB59" s="197"/>
      <c r="CC59" s="197"/>
      <c r="CD59" s="197"/>
      <c r="CE59" s="197"/>
      <c r="CF59" s="197"/>
      <c r="CG59" s="197"/>
      <c r="CH59" s="197"/>
      <c r="CI59" s="197"/>
      <c r="CJ59" s="197"/>
      <c r="CK59" s="197"/>
      <c r="CL59" s="197"/>
      <c r="CM59" s="197"/>
      <c r="CN59" s="197"/>
      <c r="CO59" s="197"/>
      <c r="CP59" s="197"/>
      <c r="CQ59" s="197"/>
      <c r="CR59" s="197"/>
      <c r="CS59" s="197"/>
      <c r="CT59" s="197"/>
      <c r="CU59" s="197"/>
      <c r="CV59" s="197"/>
      <c r="CW59" s="197"/>
      <c r="CX59" s="197"/>
      <c r="CY59" s="197"/>
      <c r="CZ59" s="197"/>
      <c r="DA59" s="197"/>
      <c r="DB59" s="197"/>
      <c r="DC59" s="197"/>
      <c r="DD59" s="197"/>
      <c r="DE59" s="197"/>
      <c r="DF59" s="197"/>
      <c r="DG59" s="197"/>
      <c r="DH59" s="197"/>
      <c r="DI59" s="197"/>
      <c r="DJ59" s="197"/>
      <c r="DK59" s="197"/>
      <c r="DL59" s="197"/>
      <c r="DM59" s="197"/>
      <c r="DN59" s="197"/>
      <c r="DO59" s="197"/>
      <c r="DP59" s="197"/>
      <c r="DQ59" s="197"/>
      <c r="DR59" s="197"/>
      <c r="DS59" s="197"/>
      <c r="DT59" s="197"/>
      <c r="DU59" s="197"/>
      <c r="DV59" s="197"/>
      <c r="DW59" s="197"/>
      <c r="DX59" s="197"/>
      <c r="DY59" s="197"/>
      <c r="DZ59" s="197"/>
      <c r="EA59" s="197"/>
      <c r="EB59" s="197"/>
      <c r="EC59" s="197"/>
      <c r="ED59" s="197"/>
      <c r="EE59" s="197"/>
      <c r="EF59" s="197"/>
      <c r="EG59" s="197"/>
      <c r="EH59" s="197"/>
      <c r="EI59" s="197"/>
      <c r="EJ59" s="197"/>
      <c r="EK59" s="197"/>
      <c r="EL59" s="197"/>
      <c r="EM59" s="197"/>
      <c r="EN59" s="197"/>
      <c r="EO59" s="197"/>
      <c r="EP59" s="197"/>
      <c r="EQ59" s="197"/>
      <c r="ER59" s="197"/>
      <c r="ES59" s="197"/>
      <c r="ET59" s="197"/>
      <c r="EU59" s="197"/>
      <c r="EV59" s="197"/>
      <c r="EW59" s="197"/>
      <c r="EX59" s="197"/>
      <c r="EY59" s="197"/>
      <c r="EZ59" s="197"/>
      <c r="FA59" s="197"/>
      <c r="FB59" s="197"/>
      <c r="FC59" s="197"/>
      <c r="FD59" s="197"/>
      <c r="FE59" s="197"/>
      <c r="FF59" s="197"/>
      <c r="FG59" s="197"/>
      <c r="FH59" s="197"/>
      <c r="FI59" s="197"/>
      <c r="FJ59" s="197"/>
      <c r="FK59" s="197"/>
      <c r="FL59" s="197"/>
      <c r="FM59" s="197"/>
      <c r="FN59" s="197"/>
      <c r="FO59" s="197"/>
      <c r="FP59" s="197"/>
      <c r="FQ59" s="197"/>
      <c r="FR59" s="197"/>
      <c r="FS59" s="197"/>
      <c r="FT59" s="197"/>
      <c r="FU59" s="197"/>
      <c r="FV59" s="197"/>
      <c r="FW59" s="197"/>
      <c r="FX59" s="197"/>
      <c r="FY59" s="197"/>
      <c r="FZ59" s="197"/>
      <c r="GA59" s="197"/>
      <c r="GB59" s="197"/>
      <c r="GC59" s="197"/>
      <c r="GD59" s="197"/>
      <c r="GE59" s="197"/>
      <c r="GF59" s="197"/>
      <c r="GG59" s="197"/>
      <c r="GH59" s="197"/>
      <c r="GI59" s="197"/>
      <c r="GJ59" s="197"/>
      <c r="GK59" s="197"/>
      <c r="GL59" s="197"/>
      <c r="GM59" s="197"/>
      <c r="GN59" s="197"/>
      <c r="GO59" s="197"/>
      <c r="GP59" s="197"/>
      <c r="GQ59" s="197"/>
      <c r="GR59" s="197"/>
      <c r="GS59" s="197"/>
      <c r="GT59" s="197"/>
      <c r="GU59" s="197"/>
      <c r="GV59" s="197"/>
      <c r="GW59" s="197"/>
      <c r="GX59" s="197"/>
      <c r="GY59" s="197"/>
      <c r="GZ59" s="197"/>
      <c r="HA59" s="197"/>
      <c r="HB59" s="197"/>
      <c r="HC59" s="197"/>
      <c r="HD59" s="197"/>
      <c r="HE59" s="197"/>
      <c r="HF59" s="197"/>
      <c r="HG59" s="197"/>
      <c r="HH59" s="197"/>
      <c r="HI59" s="197"/>
      <c r="HJ59" s="197"/>
      <c r="HK59" s="197"/>
      <c r="HL59" s="197"/>
      <c r="HM59" s="197"/>
      <c r="HN59" s="197"/>
      <c r="HO59" s="197"/>
      <c r="HP59" s="197"/>
      <c r="HQ59" s="197"/>
      <c r="HR59" s="197"/>
      <c r="HS59" s="197"/>
      <c r="HT59" s="197"/>
      <c r="HU59" s="197"/>
      <c r="HV59" s="197"/>
      <c r="HW59" s="197"/>
      <c r="HX59" s="197"/>
      <c r="HY59" s="197"/>
      <c r="HZ59" s="197"/>
      <c r="IA59" s="197"/>
      <c r="IB59" s="197"/>
      <c r="IC59" s="197"/>
      <c r="ID59" s="197"/>
      <c r="IE59" s="197"/>
      <c r="IF59" s="197"/>
      <c r="IG59" s="197"/>
      <c r="IH59" s="197"/>
      <c r="II59" s="197"/>
      <c r="IJ59" s="197"/>
      <c r="IK59" s="197"/>
      <c r="IL59" s="197"/>
      <c r="IM59" s="197"/>
      <c r="IN59" s="197"/>
    </row>
    <row r="60" spans="1:248">
      <c r="A60" s="74"/>
      <c r="B60" s="211" t="s">
        <v>370</v>
      </c>
      <c r="C60" s="211" t="s">
        <v>664</v>
      </c>
      <c r="D60" s="74">
        <f>H73</f>
        <v>225000</v>
      </c>
      <c r="E60" s="74">
        <f>P73</f>
        <v>560</v>
      </c>
      <c r="F60" s="74">
        <f>S73</f>
        <v>640</v>
      </c>
      <c r="G60" s="74">
        <f>V73</f>
        <v>560</v>
      </c>
      <c r="H60" s="74">
        <f>Y73</f>
        <v>140</v>
      </c>
      <c r="I60" s="74"/>
      <c r="J60" s="74"/>
      <c r="K60" s="74"/>
      <c r="L60" s="74"/>
      <c r="M60" s="74"/>
      <c r="N60" s="74"/>
      <c r="O60" s="74"/>
      <c r="P60" s="74"/>
      <c r="Q60" s="74"/>
      <c r="R60" s="74"/>
      <c r="S60" s="74"/>
      <c r="T60" s="74"/>
      <c r="U60" s="74"/>
      <c r="V60" s="74"/>
      <c r="W60" s="74"/>
      <c r="X60" s="74"/>
      <c r="Y60" s="74"/>
      <c r="Z60" s="74"/>
      <c r="AA60" s="74"/>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c r="BB60" s="197"/>
      <c r="BC60" s="197"/>
      <c r="BD60" s="197"/>
      <c r="BE60" s="197"/>
      <c r="BF60" s="197"/>
      <c r="BG60" s="197"/>
      <c r="BH60" s="197"/>
      <c r="BI60" s="197"/>
      <c r="BJ60" s="197"/>
      <c r="BK60" s="197"/>
      <c r="BL60" s="197"/>
      <c r="BM60" s="197"/>
      <c r="BN60" s="197"/>
      <c r="BO60" s="197"/>
      <c r="BP60" s="197"/>
      <c r="BQ60" s="197"/>
      <c r="BR60" s="197"/>
      <c r="BS60" s="197"/>
      <c r="BT60" s="197"/>
      <c r="BU60" s="197"/>
      <c r="BV60" s="197"/>
      <c r="BW60" s="197"/>
      <c r="BX60" s="197"/>
      <c r="BY60" s="197"/>
      <c r="BZ60" s="197"/>
      <c r="CA60" s="197"/>
      <c r="CB60" s="197"/>
      <c r="CC60" s="197"/>
      <c r="CD60" s="197"/>
      <c r="CE60" s="197"/>
      <c r="CF60" s="197"/>
      <c r="CG60" s="197"/>
      <c r="CH60" s="197"/>
      <c r="CI60" s="197"/>
      <c r="CJ60" s="197"/>
      <c r="CK60" s="197"/>
      <c r="CL60" s="197"/>
      <c r="CM60" s="197"/>
      <c r="CN60" s="197"/>
      <c r="CO60" s="197"/>
      <c r="CP60" s="197"/>
      <c r="CQ60" s="197"/>
      <c r="CR60" s="197"/>
      <c r="CS60" s="197"/>
      <c r="CT60" s="197"/>
      <c r="CU60" s="197"/>
      <c r="CV60" s="197"/>
      <c r="CW60" s="197"/>
      <c r="CX60" s="197"/>
      <c r="CY60" s="197"/>
      <c r="CZ60" s="197"/>
      <c r="DA60" s="197"/>
      <c r="DB60" s="197"/>
      <c r="DC60" s="197"/>
      <c r="DD60" s="197"/>
      <c r="DE60" s="197"/>
      <c r="DF60" s="197"/>
      <c r="DG60" s="197"/>
      <c r="DH60" s="197"/>
      <c r="DI60" s="197"/>
      <c r="DJ60" s="197"/>
      <c r="DK60" s="197"/>
      <c r="DL60" s="197"/>
      <c r="DM60" s="197"/>
      <c r="DN60" s="197"/>
      <c r="DO60" s="197"/>
      <c r="DP60" s="197"/>
      <c r="DQ60" s="197"/>
      <c r="DR60" s="197"/>
      <c r="DS60" s="197"/>
      <c r="DT60" s="197"/>
      <c r="DU60" s="197"/>
      <c r="DV60" s="197"/>
      <c r="DW60" s="197"/>
      <c r="DX60" s="197"/>
      <c r="DY60" s="197"/>
      <c r="DZ60" s="197"/>
      <c r="EA60" s="197"/>
      <c r="EB60" s="197"/>
      <c r="EC60" s="197"/>
      <c r="ED60" s="197"/>
      <c r="EE60" s="197"/>
      <c r="EF60" s="197"/>
      <c r="EG60" s="197"/>
      <c r="EH60" s="197"/>
      <c r="EI60" s="197"/>
      <c r="EJ60" s="197"/>
      <c r="EK60" s="197"/>
      <c r="EL60" s="197"/>
      <c r="EM60" s="197"/>
      <c r="EN60" s="197"/>
      <c r="EO60" s="197"/>
      <c r="EP60" s="197"/>
      <c r="EQ60" s="197"/>
      <c r="ER60" s="197"/>
      <c r="ES60" s="197"/>
      <c r="ET60" s="197"/>
      <c r="EU60" s="197"/>
      <c r="EV60" s="197"/>
      <c r="EW60" s="197"/>
      <c r="EX60" s="197"/>
      <c r="EY60" s="197"/>
      <c r="EZ60" s="197"/>
      <c r="FA60" s="197"/>
      <c r="FB60" s="197"/>
      <c r="FC60" s="197"/>
      <c r="FD60" s="197"/>
      <c r="FE60" s="197"/>
      <c r="FF60" s="197"/>
      <c r="FG60" s="197"/>
      <c r="FH60" s="197"/>
      <c r="FI60" s="197"/>
      <c r="FJ60" s="197"/>
      <c r="FK60" s="197"/>
      <c r="FL60" s="197"/>
      <c r="FM60" s="197"/>
      <c r="FN60" s="197"/>
      <c r="FO60" s="197"/>
      <c r="FP60" s="197"/>
      <c r="FQ60" s="197"/>
      <c r="FR60" s="197"/>
      <c r="FS60" s="197"/>
      <c r="FT60" s="197"/>
      <c r="FU60" s="197"/>
      <c r="FV60" s="197"/>
      <c r="FW60" s="197"/>
      <c r="FX60" s="197"/>
      <c r="FY60" s="197"/>
      <c r="FZ60" s="197"/>
      <c r="GA60" s="197"/>
      <c r="GB60" s="197"/>
      <c r="GC60" s="197"/>
      <c r="GD60" s="197"/>
      <c r="GE60" s="197"/>
      <c r="GF60" s="197"/>
      <c r="GG60" s="197"/>
      <c r="GH60" s="197"/>
      <c r="GI60" s="197"/>
      <c r="GJ60" s="197"/>
      <c r="GK60" s="197"/>
      <c r="GL60" s="197"/>
      <c r="GM60" s="197"/>
      <c r="GN60" s="197"/>
      <c r="GO60" s="197"/>
      <c r="GP60" s="197"/>
      <c r="GQ60" s="197"/>
      <c r="GR60" s="197"/>
      <c r="GS60" s="197"/>
      <c r="GT60" s="197"/>
      <c r="GU60" s="197"/>
      <c r="GV60" s="197"/>
      <c r="GW60" s="197"/>
      <c r="GX60" s="197"/>
      <c r="GY60" s="197"/>
      <c r="GZ60" s="197"/>
      <c r="HA60" s="197"/>
      <c r="HB60" s="197"/>
      <c r="HC60" s="197"/>
      <c r="HD60" s="197"/>
      <c r="HE60" s="197"/>
      <c r="HF60" s="197"/>
      <c r="HG60" s="197"/>
      <c r="HH60" s="197"/>
      <c r="HI60" s="197"/>
      <c r="HJ60" s="197"/>
      <c r="HK60" s="197"/>
      <c r="HL60" s="197"/>
      <c r="HM60" s="197"/>
      <c r="HN60" s="197"/>
      <c r="HO60" s="197"/>
      <c r="HP60" s="197"/>
      <c r="HQ60" s="197"/>
      <c r="HR60" s="197"/>
      <c r="HS60" s="197"/>
      <c r="HT60" s="197"/>
      <c r="HU60" s="197"/>
      <c r="HV60" s="197"/>
      <c r="HW60" s="197"/>
      <c r="HX60" s="197"/>
      <c r="HY60" s="197"/>
      <c r="HZ60" s="197"/>
      <c r="IA60" s="197"/>
      <c r="IB60" s="197"/>
      <c r="IC60" s="197"/>
      <c r="ID60" s="197"/>
      <c r="IE60" s="197"/>
      <c r="IF60" s="197"/>
      <c r="IG60" s="197"/>
      <c r="IH60" s="197"/>
      <c r="II60" s="197"/>
      <c r="IJ60" s="197"/>
      <c r="IK60" s="197"/>
      <c r="IL60" s="197"/>
      <c r="IM60" s="197"/>
      <c r="IN60" s="197"/>
    </row>
    <row r="61" spans="1:248">
      <c r="A61" s="63"/>
      <c r="B61" s="69"/>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7"/>
      <c r="BC61" s="197"/>
      <c r="BD61" s="197"/>
      <c r="BE61" s="197"/>
      <c r="BF61" s="197"/>
      <c r="BG61" s="197"/>
      <c r="BH61" s="197"/>
      <c r="BI61" s="197"/>
      <c r="BJ61" s="197"/>
      <c r="BK61" s="197"/>
      <c r="BL61" s="197"/>
      <c r="BM61" s="197"/>
      <c r="BN61" s="197"/>
      <c r="BO61" s="197"/>
      <c r="BP61" s="197"/>
      <c r="BQ61" s="197"/>
      <c r="BR61" s="197"/>
      <c r="BS61" s="197"/>
      <c r="BT61" s="197"/>
      <c r="BU61" s="197"/>
      <c r="BV61" s="197"/>
      <c r="BW61" s="197"/>
      <c r="BX61" s="197"/>
      <c r="BY61" s="197"/>
      <c r="BZ61" s="197"/>
      <c r="CA61" s="197"/>
      <c r="CB61" s="197"/>
      <c r="CC61" s="197"/>
      <c r="CD61" s="197"/>
      <c r="CE61" s="197"/>
      <c r="CF61" s="197"/>
      <c r="CG61" s="197"/>
      <c r="CH61" s="197"/>
      <c r="CI61" s="197"/>
      <c r="CJ61" s="197"/>
      <c r="CK61" s="197"/>
      <c r="CL61" s="197"/>
      <c r="CM61" s="197"/>
      <c r="CN61" s="197"/>
      <c r="CO61" s="197"/>
      <c r="CP61" s="197"/>
      <c r="CQ61" s="197"/>
      <c r="CR61" s="197"/>
      <c r="CS61" s="197"/>
      <c r="CT61" s="197"/>
      <c r="CU61" s="197"/>
      <c r="CV61" s="197"/>
      <c r="CW61" s="197"/>
      <c r="CX61" s="197"/>
      <c r="CY61" s="197"/>
      <c r="CZ61" s="197"/>
      <c r="DA61" s="197"/>
      <c r="DB61" s="197"/>
      <c r="DC61" s="197"/>
      <c r="DD61" s="197"/>
      <c r="DE61" s="197"/>
      <c r="DF61" s="197"/>
      <c r="DG61" s="197"/>
      <c r="DH61" s="197"/>
      <c r="DI61" s="197"/>
      <c r="DJ61" s="197"/>
      <c r="DK61" s="197"/>
      <c r="DL61" s="197"/>
      <c r="DM61" s="197"/>
      <c r="DN61" s="197"/>
      <c r="DO61" s="197"/>
      <c r="DP61" s="197"/>
      <c r="DQ61" s="197"/>
      <c r="DR61" s="197"/>
      <c r="DS61" s="197"/>
      <c r="DT61" s="197"/>
      <c r="DU61" s="197"/>
      <c r="DV61" s="197"/>
      <c r="DW61" s="197"/>
      <c r="DX61" s="197"/>
      <c r="DY61" s="197"/>
      <c r="DZ61" s="197"/>
      <c r="EA61" s="197"/>
      <c r="EB61" s="197"/>
      <c r="EC61" s="197"/>
      <c r="ED61" s="197"/>
      <c r="EE61" s="197"/>
      <c r="EF61" s="197"/>
      <c r="EG61" s="197"/>
      <c r="EH61" s="197"/>
      <c r="EI61" s="197"/>
      <c r="EJ61" s="197"/>
      <c r="EK61" s="197"/>
      <c r="EL61" s="197"/>
      <c r="EM61" s="197"/>
      <c r="EN61" s="197"/>
      <c r="EO61" s="197"/>
      <c r="EP61" s="197"/>
      <c r="EQ61" s="197"/>
      <c r="ER61" s="197"/>
      <c r="ES61" s="197"/>
      <c r="ET61" s="197"/>
      <c r="EU61" s="197"/>
      <c r="EV61" s="197"/>
      <c r="EW61" s="197"/>
      <c r="EX61" s="197"/>
      <c r="EY61" s="197"/>
      <c r="EZ61" s="197"/>
      <c r="FA61" s="197"/>
      <c r="FB61" s="197"/>
      <c r="FC61" s="197"/>
      <c r="FD61" s="197"/>
      <c r="FE61" s="197"/>
      <c r="FF61" s="197"/>
      <c r="FG61" s="197"/>
      <c r="FH61" s="197"/>
      <c r="FI61" s="197"/>
      <c r="FJ61" s="197"/>
      <c r="FK61" s="197"/>
      <c r="FL61" s="197"/>
      <c r="FM61" s="197"/>
      <c r="FN61" s="197"/>
      <c r="FO61" s="197"/>
      <c r="FP61" s="197"/>
      <c r="FQ61" s="197"/>
      <c r="FR61" s="197"/>
      <c r="FS61" s="197"/>
      <c r="FT61" s="197"/>
      <c r="FU61" s="197"/>
      <c r="FV61" s="197"/>
      <c r="FW61" s="197"/>
      <c r="FX61" s="197"/>
      <c r="FY61" s="197"/>
      <c r="FZ61" s="197"/>
      <c r="GA61" s="197"/>
      <c r="GB61" s="197"/>
      <c r="GC61" s="197"/>
      <c r="GD61" s="197"/>
      <c r="GE61" s="197"/>
      <c r="GF61" s="197"/>
      <c r="GG61" s="197"/>
      <c r="GH61" s="197"/>
      <c r="GI61" s="197"/>
      <c r="GJ61" s="197"/>
      <c r="GK61" s="197"/>
      <c r="GL61" s="197"/>
      <c r="GM61" s="197"/>
      <c r="GN61" s="197"/>
      <c r="GO61" s="197"/>
      <c r="GP61" s="197"/>
      <c r="GQ61" s="197"/>
      <c r="GR61" s="197"/>
      <c r="GS61" s="197"/>
      <c r="GT61" s="197"/>
      <c r="GU61" s="197"/>
      <c r="GV61" s="197"/>
      <c r="GW61" s="197"/>
      <c r="GX61" s="197"/>
      <c r="GY61" s="197"/>
      <c r="GZ61" s="197"/>
      <c r="HA61" s="197"/>
      <c r="HB61" s="197"/>
      <c r="HC61" s="197"/>
      <c r="HD61" s="197"/>
      <c r="HE61" s="197"/>
      <c r="HF61" s="197"/>
      <c r="HG61" s="197"/>
      <c r="HH61" s="197"/>
      <c r="HI61" s="197"/>
      <c r="HJ61" s="197"/>
      <c r="HK61" s="197"/>
      <c r="HL61" s="197"/>
      <c r="HM61" s="197"/>
      <c r="HN61" s="197"/>
      <c r="HO61" s="197"/>
      <c r="HP61" s="197"/>
      <c r="HQ61" s="197"/>
      <c r="HR61" s="197"/>
      <c r="HS61" s="197"/>
      <c r="HT61" s="197"/>
      <c r="HU61" s="197"/>
      <c r="HV61" s="197"/>
      <c r="HW61" s="197"/>
      <c r="HX61" s="197"/>
      <c r="HY61" s="197"/>
      <c r="HZ61" s="197"/>
      <c r="IA61" s="197"/>
      <c r="IB61" s="197"/>
      <c r="IC61" s="197"/>
      <c r="ID61" s="197"/>
      <c r="IE61" s="197"/>
      <c r="IF61" s="197"/>
      <c r="IG61" s="197"/>
      <c r="IH61" s="197"/>
      <c r="II61" s="197"/>
      <c r="IJ61" s="197"/>
      <c r="IK61" s="197"/>
      <c r="IL61" s="197"/>
      <c r="IM61" s="197"/>
      <c r="IN61" s="197"/>
    </row>
    <row r="62" spans="1:248">
      <c r="A62" s="74"/>
      <c r="B62" s="64" t="s">
        <v>1105</v>
      </c>
      <c r="C62" s="64"/>
      <c r="D62" s="64"/>
      <c r="E62" s="64"/>
      <c r="F62" s="64"/>
      <c r="G62" s="64"/>
      <c r="H62" s="64"/>
      <c r="I62" s="64"/>
      <c r="J62" s="64"/>
      <c r="K62" s="64"/>
      <c r="L62" s="74"/>
      <c r="M62" s="74"/>
      <c r="N62" s="74"/>
      <c r="O62" s="74"/>
      <c r="P62" s="74"/>
      <c r="Q62" s="74"/>
      <c r="R62" s="74"/>
      <c r="S62" s="74"/>
      <c r="T62" s="74"/>
      <c r="U62" s="74"/>
      <c r="V62" s="74"/>
      <c r="W62" s="74"/>
      <c r="X62" s="74"/>
      <c r="Y62" s="74"/>
      <c r="Z62" s="74"/>
      <c r="AA62" s="74"/>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7"/>
      <c r="BC62" s="197"/>
      <c r="BD62" s="197"/>
      <c r="BE62" s="197"/>
      <c r="BF62" s="197"/>
      <c r="BG62" s="197"/>
      <c r="BH62" s="197"/>
      <c r="BI62" s="197"/>
      <c r="BJ62" s="197"/>
      <c r="BK62" s="197"/>
      <c r="BL62" s="197"/>
      <c r="BM62" s="197"/>
      <c r="BN62" s="197"/>
      <c r="BO62" s="197"/>
      <c r="BP62" s="197"/>
      <c r="BQ62" s="197"/>
      <c r="BR62" s="197"/>
      <c r="BS62" s="197"/>
      <c r="BT62" s="197"/>
      <c r="BU62" s="197"/>
      <c r="BV62" s="197"/>
      <c r="BW62" s="197"/>
      <c r="BX62" s="197"/>
      <c r="BY62" s="197"/>
      <c r="BZ62" s="197"/>
      <c r="CA62" s="197"/>
      <c r="CB62" s="197"/>
      <c r="CC62" s="197"/>
      <c r="CD62" s="197"/>
      <c r="CE62" s="197"/>
      <c r="CF62" s="197"/>
      <c r="CG62" s="197"/>
      <c r="CH62" s="197"/>
      <c r="CI62" s="197"/>
      <c r="CJ62" s="197"/>
      <c r="CK62" s="197"/>
      <c r="CL62" s="197"/>
      <c r="CM62" s="197"/>
      <c r="CN62" s="197"/>
      <c r="CO62" s="197"/>
      <c r="CP62" s="197"/>
      <c r="CQ62" s="197"/>
      <c r="CR62" s="197"/>
      <c r="CS62" s="197"/>
      <c r="CT62" s="197"/>
      <c r="CU62" s="197"/>
      <c r="CV62" s="197"/>
      <c r="CW62" s="197"/>
      <c r="CX62" s="197"/>
      <c r="CY62" s="197"/>
      <c r="CZ62" s="197"/>
      <c r="DA62" s="197"/>
      <c r="DB62" s="197"/>
      <c r="DC62" s="197"/>
      <c r="DD62" s="197"/>
      <c r="DE62" s="197"/>
      <c r="DF62" s="197"/>
      <c r="DG62" s="197"/>
      <c r="DH62" s="197"/>
      <c r="DI62" s="197"/>
      <c r="DJ62" s="197"/>
      <c r="DK62" s="197"/>
      <c r="DL62" s="197"/>
      <c r="DM62" s="197"/>
      <c r="DN62" s="197"/>
      <c r="DO62" s="197"/>
      <c r="DP62" s="197"/>
      <c r="DQ62" s="197"/>
      <c r="DR62" s="197"/>
      <c r="DS62" s="197"/>
      <c r="DT62" s="197"/>
      <c r="DU62" s="197"/>
      <c r="DV62" s="197"/>
      <c r="DW62" s="197"/>
      <c r="DX62" s="197"/>
      <c r="DY62" s="197"/>
      <c r="DZ62" s="197"/>
      <c r="EA62" s="197"/>
      <c r="EB62" s="197"/>
      <c r="EC62" s="197"/>
      <c r="ED62" s="197"/>
      <c r="EE62" s="197"/>
      <c r="EF62" s="197"/>
      <c r="EG62" s="197"/>
      <c r="EH62" s="197"/>
      <c r="EI62" s="197"/>
      <c r="EJ62" s="197"/>
      <c r="EK62" s="197"/>
      <c r="EL62" s="197"/>
      <c r="EM62" s="197"/>
      <c r="EN62" s="197"/>
      <c r="EO62" s="197"/>
      <c r="EP62" s="197"/>
      <c r="EQ62" s="197"/>
      <c r="ER62" s="197"/>
      <c r="ES62" s="197"/>
      <c r="ET62" s="197"/>
      <c r="EU62" s="197"/>
      <c r="EV62" s="197"/>
      <c r="EW62" s="197"/>
      <c r="EX62" s="197"/>
      <c r="EY62" s="197"/>
      <c r="EZ62" s="197"/>
      <c r="FA62" s="197"/>
      <c r="FB62" s="197"/>
      <c r="FC62" s="197"/>
      <c r="FD62" s="197"/>
      <c r="FE62" s="197"/>
      <c r="FF62" s="197"/>
      <c r="FG62" s="197"/>
      <c r="FH62" s="197"/>
      <c r="FI62" s="197"/>
      <c r="FJ62" s="197"/>
      <c r="FK62" s="197"/>
      <c r="FL62" s="197"/>
      <c r="FM62" s="197"/>
      <c r="FN62" s="197"/>
      <c r="FO62" s="197"/>
      <c r="FP62" s="197"/>
      <c r="FQ62" s="197"/>
      <c r="FR62" s="197"/>
      <c r="FS62" s="197"/>
      <c r="FT62" s="197"/>
      <c r="FU62" s="197"/>
      <c r="FV62" s="197"/>
      <c r="FW62" s="197"/>
      <c r="FX62" s="197"/>
      <c r="FY62" s="197"/>
      <c r="FZ62" s="197"/>
      <c r="GA62" s="197"/>
      <c r="GB62" s="197"/>
      <c r="GC62" s="197"/>
      <c r="GD62" s="197"/>
      <c r="GE62" s="197"/>
      <c r="GF62" s="197"/>
      <c r="GG62" s="197"/>
      <c r="GH62" s="197"/>
      <c r="GI62" s="197"/>
      <c r="GJ62" s="197"/>
      <c r="GK62" s="197"/>
      <c r="GL62" s="197"/>
      <c r="GM62" s="197"/>
      <c r="GN62" s="197"/>
      <c r="GO62" s="197"/>
      <c r="GP62" s="197"/>
      <c r="GQ62" s="197"/>
      <c r="GR62" s="197"/>
      <c r="GS62" s="197"/>
      <c r="GT62" s="197"/>
      <c r="GU62" s="197"/>
      <c r="GV62" s="197"/>
      <c r="GW62" s="197"/>
      <c r="GX62" s="197"/>
      <c r="GY62" s="197"/>
      <c r="GZ62" s="197"/>
      <c r="HA62" s="197"/>
      <c r="HB62" s="197"/>
      <c r="HC62" s="197"/>
      <c r="HD62" s="197"/>
      <c r="HE62" s="197"/>
      <c r="HF62" s="197"/>
      <c r="HG62" s="197"/>
      <c r="HH62" s="197"/>
      <c r="HI62" s="197"/>
      <c r="HJ62" s="197"/>
      <c r="HK62" s="197"/>
      <c r="HL62" s="197"/>
      <c r="HM62" s="197"/>
      <c r="HN62" s="197"/>
      <c r="HO62" s="197"/>
      <c r="HP62" s="197"/>
      <c r="HQ62" s="197"/>
      <c r="HR62" s="197"/>
      <c r="HS62" s="197"/>
      <c r="HT62" s="197"/>
      <c r="HU62" s="197"/>
      <c r="HV62" s="197"/>
      <c r="HW62" s="197"/>
      <c r="HX62" s="197"/>
      <c r="HY62" s="197"/>
      <c r="HZ62" s="197"/>
      <c r="IA62" s="197"/>
      <c r="IB62" s="197"/>
      <c r="IC62" s="197"/>
      <c r="ID62" s="197"/>
      <c r="IE62" s="197"/>
      <c r="IF62" s="197"/>
      <c r="IG62" s="197"/>
      <c r="IH62" s="197"/>
      <c r="II62" s="197"/>
      <c r="IJ62" s="197"/>
      <c r="IK62" s="197"/>
      <c r="IL62" s="197"/>
      <c r="IM62" s="197"/>
      <c r="IN62" s="197"/>
    </row>
    <row r="63" spans="1:248">
      <c r="A63" s="30"/>
      <c r="B63" s="39"/>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7"/>
      <c r="BC63" s="197"/>
      <c r="BD63" s="197"/>
      <c r="BE63" s="197"/>
      <c r="BF63" s="197"/>
      <c r="BG63" s="197"/>
      <c r="BH63" s="197"/>
      <c r="BI63" s="197"/>
      <c r="BJ63" s="197"/>
      <c r="BK63" s="197"/>
      <c r="BL63" s="197"/>
      <c r="BM63" s="197"/>
      <c r="BN63" s="197"/>
      <c r="BO63" s="197"/>
      <c r="BP63" s="197"/>
      <c r="BQ63" s="197"/>
      <c r="BR63" s="197"/>
      <c r="BS63" s="197"/>
      <c r="BT63" s="197"/>
      <c r="BU63" s="197"/>
      <c r="BV63" s="197"/>
      <c r="BW63" s="197"/>
      <c r="BX63" s="197"/>
      <c r="BY63" s="197"/>
      <c r="BZ63" s="197"/>
      <c r="CA63" s="197"/>
      <c r="CB63" s="197"/>
      <c r="CC63" s="197"/>
      <c r="CD63" s="197"/>
      <c r="CE63" s="197"/>
      <c r="CF63" s="197"/>
      <c r="CG63" s="197"/>
      <c r="CH63" s="197"/>
      <c r="CI63" s="197"/>
      <c r="CJ63" s="197"/>
      <c r="CK63" s="197"/>
      <c r="CL63" s="197"/>
      <c r="CM63" s="197"/>
      <c r="CN63" s="197"/>
      <c r="CO63" s="197"/>
      <c r="CP63" s="197"/>
      <c r="CQ63" s="197"/>
      <c r="CR63" s="197"/>
      <c r="CS63" s="197"/>
      <c r="CT63" s="197"/>
      <c r="CU63" s="197"/>
      <c r="CV63" s="197"/>
      <c r="CW63" s="197"/>
      <c r="CX63" s="197"/>
      <c r="CY63" s="197"/>
      <c r="CZ63" s="197"/>
      <c r="DA63" s="197"/>
      <c r="DB63" s="197"/>
      <c r="DC63" s="197"/>
      <c r="DD63" s="197"/>
      <c r="DE63" s="197"/>
      <c r="DF63" s="197"/>
      <c r="DG63" s="197"/>
      <c r="DH63" s="197"/>
      <c r="DI63" s="197"/>
      <c r="DJ63" s="197"/>
      <c r="DK63" s="197"/>
      <c r="DL63" s="197"/>
      <c r="DM63" s="197"/>
      <c r="DN63" s="197"/>
      <c r="DO63" s="197"/>
      <c r="DP63" s="197"/>
      <c r="DQ63" s="197"/>
      <c r="DR63" s="197"/>
      <c r="DS63" s="197"/>
      <c r="DT63" s="197"/>
      <c r="DU63" s="197"/>
      <c r="DV63" s="197"/>
      <c r="DW63" s="197"/>
      <c r="DX63" s="197"/>
      <c r="DY63" s="197"/>
      <c r="DZ63" s="197"/>
      <c r="EA63" s="197"/>
      <c r="EB63" s="197"/>
      <c r="EC63" s="197"/>
      <c r="ED63" s="197"/>
      <c r="EE63" s="197"/>
      <c r="EF63" s="197"/>
      <c r="EG63" s="197"/>
      <c r="EH63" s="197"/>
      <c r="EI63" s="197"/>
      <c r="EJ63" s="197"/>
      <c r="EK63" s="197"/>
      <c r="EL63" s="197"/>
      <c r="EM63" s="197"/>
      <c r="EN63" s="197"/>
      <c r="EO63" s="197"/>
      <c r="EP63" s="197"/>
      <c r="EQ63" s="197"/>
      <c r="ER63" s="197"/>
      <c r="ES63" s="197"/>
      <c r="ET63" s="197"/>
      <c r="EU63" s="197"/>
      <c r="EV63" s="197"/>
      <c r="EW63" s="197"/>
      <c r="EX63" s="197"/>
      <c r="EY63" s="197"/>
      <c r="EZ63" s="197"/>
      <c r="FA63" s="197"/>
      <c r="FB63" s="197"/>
      <c r="FC63" s="197"/>
      <c r="FD63" s="197"/>
      <c r="FE63" s="197"/>
      <c r="FF63" s="197"/>
      <c r="FG63" s="197"/>
      <c r="FH63" s="197"/>
      <c r="FI63" s="197"/>
      <c r="FJ63" s="197"/>
      <c r="FK63" s="197"/>
      <c r="FL63" s="197"/>
      <c r="FM63" s="197"/>
      <c r="FN63" s="197"/>
      <c r="FO63" s="197"/>
      <c r="FP63" s="197"/>
      <c r="FQ63" s="197"/>
      <c r="FR63" s="197"/>
      <c r="FS63" s="197"/>
      <c r="FT63" s="197"/>
      <c r="FU63" s="197"/>
      <c r="FV63" s="197"/>
      <c r="FW63" s="197"/>
      <c r="FX63" s="197"/>
      <c r="FY63" s="197"/>
      <c r="FZ63" s="197"/>
      <c r="GA63" s="197"/>
      <c r="GB63" s="197"/>
      <c r="GC63" s="197"/>
      <c r="GD63" s="197"/>
      <c r="GE63" s="197"/>
      <c r="GF63" s="197"/>
      <c r="GG63" s="197"/>
      <c r="GH63" s="197"/>
      <c r="GI63" s="197"/>
      <c r="GJ63" s="197"/>
      <c r="GK63" s="197"/>
      <c r="GL63" s="197"/>
      <c r="GM63" s="197"/>
      <c r="GN63" s="197"/>
      <c r="GO63" s="197"/>
      <c r="GP63" s="197"/>
      <c r="GQ63" s="197"/>
      <c r="GR63" s="197"/>
      <c r="GS63" s="197"/>
      <c r="GT63" s="197"/>
      <c r="GU63" s="197"/>
      <c r="GV63" s="197"/>
      <c r="GW63" s="197"/>
      <c r="GX63" s="197"/>
      <c r="GY63" s="197"/>
      <c r="GZ63" s="197"/>
      <c r="HA63" s="197"/>
      <c r="HB63" s="197"/>
      <c r="HC63" s="197"/>
      <c r="HD63" s="197"/>
      <c r="HE63" s="197"/>
      <c r="HF63" s="197"/>
      <c r="HG63" s="197"/>
      <c r="HH63" s="197"/>
      <c r="HI63" s="197"/>
      <c r="HJ63" s="197"/>
      <c r="HK63" s="197"/>
      <c r="HL63" s="197"/>
      <c r="HM63" s="197"/>
      <c r="HN63" s="197"/>
      <c r="HO63" s="197"/>
      <c r="HP63" s="197"/>
      <c r="HQ63" s="197"/>
      <c r="HR63" s="197"/>
      <c r="HS63" s="197"/>
      <c r="HT63" s="197"/>
      <c r="HU63" s="197"/>
      <c r="HV63" s="197"/>
      <c r="HW63" s="197"/>
      <c r="HX63" s="197"/>
      <c r="HY63" s="197"/>
      <c r="HZ63" s="197"/>
      <c r="IA63" s="197"/>
      <c r="IB63" s="197"/>
      <c r="IC63" s="197"/>
      <c r="ID63" s="197"/>
      <c r="IE63" s="197"/>
      <c r="IF63" s="197"/>
      <c r="IG63" s="197"/>
      <c r="IH63" s="197"/>
      <c r="II63" s="197"/>
      <c r="IJ63" s="197"/>
      <c r="IK63" s="197"/>
      <c r="IL63" s="197"/>
      <c r="IM63" s="197"/>
      <c r="IN63" s="197"/>
    </row>
    <row r="64" spans="1:248">
      <c r="A64" s="143"/>
      <c r="B64" s="209"/>
      <c r="C64" s="145"/>
      <c r="D64" s="143"/>
      <c r="E64" s="143"/>
      <c r="F64" s="143"/>
      <c r="G64" s="143"/>
      <c r="H64" s="143"/>
      <c r="I64" s="143"/>
      <c r="J64" s="143"/>
      <c r="K64" s="143"/>
      <c r="L64" s="143"/>
      <c r="M64" s="143"/>
      <c r="N64" s="218" t="s">
        <v>704</v>
      </c>
      <c r="O64" s="218"/>
      <c r="P64" s="218"/>
      <c r="Q64" s="218"/>
      <c r="R64" s="218"/>
      <c r="S64" s="218"/>
      <c r="T64" s="218"/>
      <c r="U64" s="218"/>
      <c r="V64" s="218"/>
      <c r="W64" s="218"/>
      <c r="X64" s="218"/>
      <c r="Y64" s="218"/>
      <c r="Z64" s="143"/>
      <c r="AA64" s="143"/>
      <c r="AB64" s="197"/>
      <c r="AC64" s="197"/>
      <c r="AD64" s="197"/>
      <c r="AE64" s="197"/>
      <c r="AF64" s="197"/>
      <c r="AG64" s="197"/>
      <c r="AH64" s="197"/>
      <c r="AI64" s="197"/>
      <c r="AJ64" s="197"/>
      <c r="AK64" s="197"/>
      <c r="AL64" s="197"/>
      <c r="AM64" s="197"/>
      <c r="AN64" s="197"/>
      <c r="AO64" s="197"/>
      <c r="AP64" s="197"/>
      <c r="AQ64" s="197"/>
      <c r="AR64" s="197"/>
      <c r="AS64" s="197"/>
      <c r="AT64" s="197"/>
      <c r="AU64" s="197"/>
      <c r="AV64" s="197"/>
      <c r="AW64" s="197"/>
      <c r="AX64" s="197"/>
      <c r="AY64" s="197"/>
      <c r="AZ64" s="197"/>
      <c r="BA64" s="197"/>
      <c r="BB64" s="197"/>
      <c r="BC64" s="197"/>
      <c r="BD64" s="197"/>
      <c r="BE64" s="197"/>
      <c r="BF64" s="197"/>
      <c r="BG64" s="197"/>
      <c r="BH64" s="197"/>
      <c r="BI64" s="197"/>
      <c r="BJ64" s="197"/>
      <c r="BK64" s="197"/>
      <c r="BL64" s="197"/>
      <c r="BM64" s="197"/>
      <c r="BN64" s="197"/>
      <c r="BO64" s="197"/>
      <c r="BP64" s="197"/>
      <c r="BQ64" s="197"/>
      <c r="BR64" s="197"/>
      <c r="BS64" s="197"/>
      <c r="BT64" s="197"/>
      <c r="BU64" s="197"/>
      <c r="BV64" s="197"/>
      <c r="BW64" s="197"/>
      <c r="BX64" s="197"/>
      <c r="BY64" s="197"/>
      <c r="BZ64" s="197"/>
      <c r="CA64" s="197"/>
      <c r="CB64" s="197"/>
      <c r="CC64" s="197"/>
      <c r="CD64" s="197"/>
      <c r="CE64" s="197"/>
      <c r="CF64" s="197"/>
      <c r="CG64" s="197"/>
      <c r="CH64" s="197"/>
      <c r="CI64" s="197"/>
      <c r="CJ64" s="197"/>
      <c r="CK64" s="197"/>
      <c r="CL64" s="197"/>
      <c r="CM64" s="197"/>
      <c r="CN64" s="197"/>
      <c r="CO64" s="197"/>
      <c r="CP64" s="197"/>
      <c r="CQ64" s="197"/>
      <c r="CR64" s="197"/>
      <c r="CS64" s="197"/>
      <c r="CT64" s="197"/>
      <c r="CU64" s="197"/>
      <c r="CV64" s="197"/>
      <c r="CW64" s="197"/>
      <c r="CX64" s="197"/>
      <c r="CY64" s="197"/>
      <c r="CZ64" s="197"/>
      <c r="DA64" s="197"/>
      <c r="DB64" s="197"/>
      <c r="DC64" s="197"/>
      <c r="DD64" s="197"/>
      <c r="DE64" s="197"/>
      <c r="DF64" s="197"/>
      <c r="DG64" s="197"/>
      <c r="DH64" s="197"/>
      <c r="DI64" s="197"/>
      <c r="DJ64" s="197"/>
      <c r="DK64" s="197"/>
      <c r="DL64" s="197"/>
      <c r="DM64" s="197"/>
      <c r="DN64" s="197"/>
      <c r="DO64" s="197"/>
      <c r="DP64" s="197"/>
      <c r="DQ64" s="197"/>
      <c r="DR64" s="197"/>
      <c r="DS64" s="197"/>
      <c r="DT64" s="197"/>
      <c r="DU64" s="197"/>
      <c r="DV64" s="197"/>
      <c r="DW64" s="197"/>
      <c r="DX64" s="197"/>
      <c r="DY64" s="197"/>
      <c r="DZ64" s="197"/>
      <c r="EA64" s="197"/>
      <c r="EB64" s="197"/>
      <c r="EC64" s="197"/>
      <c r="ED64" s="197"/>
      <c r="EE64" s="197"/>
      <c r="EF64" s="197"/>
      <c r="EG64" s="197"/>
      <c r="EH64" s="197"/>
      <c r="EI64" s="197"/>
      <c r="EJ64" s="197"/>
      <c r="EK64" s="197"/>
      <c r="EL64" s="197"/>
      <c r="EM64" s="197"/>
      <c r="EN64" s="197"/>
      <c r="EO64" s="197"/>
      <c r="EP64" s="197"/>
      <c r="EQ64" s="197"/>
      <c r="ER64" s="197"/>
      <c r="ES64" s="197"/>
      <c r="ET64" s="197"/>
      <c r="EU64" s="197"/>
      <c r="EV64" s="197"/>
      <c r="EW64" s="197"/>
      <c r="EX64" s="197"/>
      <c r="EY64" s="197"/>
      <c r="EZ64" s="197"/>
      <c r="FA64" s="197"/>
      <c r="FB64" s="197"/>
      <c r="FC64" s="197"/>
      <c r="FD64" s="197"/>
      <c r="FE64" s="197"/>
      <c r="FF64" s="197"/>
      <c r="FG64" s="197"/>
      <c r="FH64" s="197"/>
      <c r="FI64" s="197"/>
      <c r="FJ64" s="197"/>
      <c r="FK64" s="197"/>
      <c r="FL64" s="197"/>
      <c r="FM64" s="197"/>
      <c r="FN64" s="197"/>
      <c r="FO64" s="197"/>
      <c r="FP64" s="197"/>
      <c r="FQ64" s="197"/>
      <c r="FR64" s="197"/>
      <c r="FS64" s="197"/>
      <c r="FT64" s="197"/>
      <c r="FU64" s="197"/>
      <c r="FV64" s="197"/>
      <c r="FW64" s="197"/>
      <c r="FX64" s="197"/>
      <c r="FY64" s="197"/>
      <c r="FZ64" s="197"/>
      <c r="GA64" s="197"/>
      <c r="GB64" s="197"/>
      <c r="GC64" s="197"/>
      <c r="GD64" s="197"/>
      <c r="GE64" s="197"/>
      <c r="GF64" s="197"/>
      <c r="GG64" s="197"/>
      <c r="GH64" s="197"/>
      <c r="GI64" s="197"/>
      <c r="GJ64" s="197"/>
      <c r="GK64" s="197"/>
      <c r="GL64" s="197"/>
      <c r="GM64" s="197"/>
      <c r="GN64" s="197"/>
      <c r="GO64" s="197"/>
      <c r="GP64" s="197"/>
      <c r="GQ64" s="197"/>
      <c r="GR64" s="197"/>
      <c r="GS64" s="197"/>
      <c r="GT64" s="197"/>
      <c r="GU64" s="197"/>
      <c r="GV64" s="197"/>
      <c r="GW64" s="197"/>
      <c r="GX64" s="197"/>
      <c r="GY64" s="197"/>
      <c r="GZ64" s="197"/>
      <c r="HA64" s="197"/>
      <c r="HB64" s="197"/>
      <c r="HC64" s="197"/>
      <c r="HD64" s="197"/>
      <c r="HE64" s="197"/>
      <c r="HF64" s="197"/>
      <c r="HG64" s="197"/>
      <c r="HH64" s="197"/>
      <c r="HI64" s="197"/>
      <c r="HJ64" s="197"/>
      <c r="HK64" s="197"/>
      <c r="HL64" s="197"/>
      <c r="HM64" s="197"/>
      <c r="HN64" s="197"/>
      <c r="HO64" s="197"/>
      <c r="HP64" s="197"/>
      <c r="HQ64" s="197"/>
      <c r="HR64" s="197"/>
      <c r="HS64" s="197"/>
      <c r="HT64" s="197"/>
      <c r="HU64" s="197"/>
      <c r="HV64" s="197"/>
      <c r="HW64" s="197"/>
      <c r="HX64" s="197"/>
      <c r="HY64" s="197"/>
      <c r="HZ64" s="197"/>
      <c r="IA64" s="197"/>
      <c r="IB64" s="197"/>
      <c r="IC64" s="197"/>
      <c r="ID64" s="197"/>
      <c r="IE64" s="197"/>
      <c r="IF64" s="197"/>
      <c r="IG64" s="197"/>
      <c r="IH64" s="197"/>
      <c r="II64" s="197"/>
      <c r="IJ64" s="197"/>
      <c r="IK64" s="197"/>
      <c r="IL64" s="197"/>
      <c r="IM64" s="197"/>
      <c r="IN64" s="197"/>
    </row>
    <row r="65" spans="1:248" ht="45">
      <c r="A65" s="30"/>
      <c r="B65" s="39"/>
      <c r="C65" s="30"/>
      <c r="D65" s="34" t="s">
        <v>746</v>
      </c>
      <c r="E65" s="34" t="s">
        <v>747</v>
      </c>
      <c r="F65" s="34" t="s">
        <v>701</v>
      </c>
      <c r="G65" s="34" t="s">
        <v>749</v>
      </c>
      <c r="H65" s="34" t="s">
        <v>750</v>
      </c>
      <c r="I65" s="36" t="s">
        <v>1101</v>
      </c>
      <c r="J65" s="36" t="s">
        <v>1071</v>
      </c>
      <c r="K65" s="36" t="s">
        <v>803</v>
      </c>
      <c r="L65" s="30"/>
      <c r="M65" s="30"/>
      <c r="N65" s="218" t="s">
        <v>709</v>
      </c>
      <c r="O65" s="218"/>
      <c r="P65" s="218"/>
      <c r="Q65" s="218" t="s">
        <v>710</v>
      </c>
      <c r="R65" s="218"/>
      <c r="S65" s="218"/>
      <c r="T65" s="218" t="s">
        <v>611</v>
      </c>
      <c r="U65" s="218"/>
      <c r="V65" s="218"/>
      <c r="W65" s="218" t="s">
        <v>764</v>
      </c>
      <c r="X65" s="218"/>
      <c r="Y65" s="218"/>
      <c r="Z65" s="210" t="s">
        <v>1072</v>
      </c>
      <c r="AA65" s="210" t="s">
        <v>1077</v>
      </c>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197"/>
      <c r="BF65" s="197"/>
      <c r="BG65" s="197"/>
      <c r="BH65" s="197"/>
      <c r="BI65" s="197"/>
      <c r="BJ65" s="197"/>
      <c r="BK65" s="197"/>
      <c r="BL65" s="197"/>
      <c r="BM65" s="197"/>
      <c r="BN65" s="197"/>
      <c r="BO65" s="197"/>
      <c r="BP65" s="197"/>
      <c r="BQ65" s="197"/>
      <c r="BR65" s="197"/>
      <c r="BS65" s="197"/>
      <c r="BT65" s="197"/>
      <c r="BU65" s="197"/>
      <c r="BV65" s="197"/>
      <c r="BW65" s="197"/>
      <c r="BX65" s="197"/>
      <c r="BY65" s="197"/>
      <c r="BZ65" s="197"/>
      <c r="CA65" s="197"/>
      <c r="CB65" s="197"/>
      <c r="CC65" s="197"/>
      <c r="CD65" s="197"/>
      <c r="CE65" s="197"/>
      <c r="CF65" s="197"/>
      <c r="CG65" s="197"/>
      <c r="CH65" s="197"/>
      <c r="CI65" s="197"/>
      <c r="CJ65" s="197"/>
      <c r="CK65" s="197"/>
      <c r="CL65" s="197"/>
      <c r="CM65" s="197"/>
      <c r="CN65" s="197"/>
      <c r="CO65" s="197"/>
      <c r="CP65" s="197"/>
      <c r="CQ65" s="197"/>
      <c r="CR65" s="197"/>
      <c r="CS65" s="197"/>
      <c r="CT65" s="197"/>
      <c r="CU65" s="197"/>
      <c r="CV65" s="197"/>
      <c r="CW65" s="197"/>
      <c r="CX65" s="197"/>
      <c r="CY65" s="197"/>
      <c r="CZ65" s="197"/>
      <c r="DA65" s="197"/>
      <c r="DB65" s="197"/>
      <c r="DC65" s="197"/>
      <c r="DD65" s="197"/>
      <c r="DE65" s="197"/>
      <c r="DF65" s="197"/>
      <c r="DG65" s="197"/>
      <c r="DH65" s="197"/>
      <c r="DI65" s="197"/>
      <c r="DJ65" s="197"/>
      <c r="DK65" s="197"/>
      <c r="DL65" s="197"/>
      <c r="DM65" s="197"/>
      <c r="DN65" s="197"/>
      <c r="DO65" s="197"/>
      <c r="DP65" s="197"/>
      <c r="DQ65" s="197"/>
      <c r="DR65" s="197"/>
      <c r="DS65" s="197"/>
      <c r="DT65" s="197"/>
      <c r="DU65" s="197"/>
      <c r="DV65" s="197"/>
      <c r="DW65" s="197"/>
      <c r="DX65" s="197"/>
      <c r="DY65" s="197"/>
      <c r="DZ65" s="197"/>
      <c r="EA65" s="197"/>
      <c r="EB65" s="197"/>
      <c r="EC65" s="197"/>
      <c r="ED65" s="197"/>
      <c r="EE65" s="197"/>
      <c r="EF65" s="197"/>
      <c r="EG65" s="197"/>
      <c r="EH65" s="197"/>
      <c r="EI65" s="197"/>
      <c r="EJ65" s="197"/>
      <c r="EK65" s="197"/>
      <c r="EL65" s="197"/>
      <c r="EM65" s="197"/>
      <c r="EN65" s="197"/>
      <c r="EO65" s="197"/>
      <c r="EP65" s="197"/>
      <c r="EQ65" s="197"/>
      <c r="ER65" s="197"/>
      <c r="ES65" s="197"/>
      <c r="ET65" s="197"/>
      <c r="EU65" s="197"/>
      <c r="EV65" s="197"/>
      <c r="EW65" s="197"/>
      <c r="EX65" s="197"/>
      <c r="EY65" s="197"/>
      <c r="EZ65" s="197"/>
      <c r="FA65" s="197"/>
      <c r="FB65" s="197"/>
      <c r="FC65" s="197"/>
      <c r="FD65" s="197"/>
      <c r="FE65" s="197"/>
      <c r="FF65" s="197"/>
      <c r="FG65" s="197"/>
      <c r="FH65" s="197"/>
      <c r="FI65" s="197"/>
      <c r="FJ65" s="197"/>
      <c r="FK65" s="197"/>
      <c r="FL65" s="197"/>
      <c r="FM65" s="197"/>
      <c r="FN65" s="197"/>
      <c r="FO65" s="197"/>
      <c r="FP65" s="197"/>
      <c r="FQ65" s="197"/>
      <c r="FR65" s="197"/>
      <c r="FS65" s="197"/>
      <c r="FT65" s="197"/>
      <c r="FU65" s="197"/>
      <c r="FV65" s="197"/>
      <c r="FW65" s="197"/>
      <c r="FX65" s="197"/>
      <c r="FY65" s="197"/>
      <c r="FZ65" s="197"/>
      <c r="GA65" s="197"/>
      <c r="GB65" s="197"/>
      <c r="GC65" s="197"/>
      <c r="GD65" s="197"/>
      <c r="GE65" s="197"/>
      <c r="GF65" s="197"/>
      <c r="GG65" s="197"/>
      <c r="GH65" s="197"/>
      <c r="GI65" s="197"/>
      <c r="GJ65" s="197"/>
      <c r="GK65" s="197"/>
      <c r="GL65" s="197"/>
      <c r="GM65" s="197"/>
      <c r="GN65" s="197"/>
      <c r="GO65" s="197"/>
      <c r="GP65" s="197"/>
      <c r="GQ65" s="197"/>
      <c r="GR65" s="197"/>
      <c r="GS65" s="197"/>
      <c r="GT65" s="197"/>
      <c r="GU65" s="197"/>
      <c r="GV65" s="197"/>
      <c r="GW65" s="197"/>
      <c r="GX65" s="197"/>
      <c r="GY65" s="197"/>
      <c r="GZ65" s="197"/>
      <c r="HA65" s="197"/>
      <c r="HB65" s="197"/>
      <c r="HC65" s="197"/>
      <c r="HD65" s="197"/>
      <c r="HE65" s="197"/>
      <c r="HF65" s="197"/>
      <c r="HG65" s="197"/>
      <c r="HH65" s="197"/>
      <c r="HI65" s="197"/>
      <c r="HJ65" s="197"/>
      <c r="HK65" s="197"/>
      <c r="HL65" s="197"/>
      <c r="HM65" s="197"/>
      <c r="HN65" s="197"/>
      <c r="HO65" s="197"/>
      <c r="HP65" s="197"/>
      <c r="HQ65" s="197"/>
      <c r="HR65" s="197"/>
      <c r="HS65" s="197"/>
      <c r="HT65" s="197"/>
      <c r="HU65" s="197"/>
      <c r="HV65" s="197"/>
      <c r="HW65" s="197"/>
      <c r="HX65" s="197"/>
      <c r="HY65" s="197"/>
      <c r="HZ65" s="197"/>
      <c r="IA65" s="197"/>
      <c r="IB65" s="197"/>
      <c r="IC65" s="197"/>
      <c r="ID65" s="197"/>
      <c r="IE65" s="197"/>
      <c r="IF65" s="197"/>
      <c r="IG65" s="197"/>
      <c r="IH65" s="197"/>
      <c r="II65" s="197"/>
      <c r="IJ65" s="197"/>
      <c r="IK65" s="197"/>
      <c r="IL65" s="197"/>
      <c r="IM65" s="197"/>
      <c r="IN65" s="197"/>
    </row>
    <row r="66" spans="1:248" ht="60">
      <c r="A66" s="30"/>
      <c r="B66" s="39"/>
      <c r="C66" s="30"/>
      <c r="D66" s="30"/>
      <c r="E66" s="30"/>
      <c r="F66" s="30"/>
      <c r="G66" s="30"/>
      <c r="H66" s="30"/>
      <c r="I66" s="39"/>
      <c r="J66" s="42"/>
      <c r="K66" s="42" t="s">
        <v>1079</v>
      </c>
      <c r="L66" s="30"/>
      <c r="M66" s="30"/>
      <c r="N66" s="37" t="s">
        <v>711</v>
      </c>
      <c r="O66" s="37" t="s">
        <v>712</v>
      </c>
      <c r="P66" s="37" t="s">
        <v>713</v>
      </c>
      <c r="Q66" s="37" t="s">
        <v>711</v>
      </c>
      <c r="R66" s="37" t="s">
        <v>712</v>
      </c>
      <c r="S66" s="37" t="s">
        <v>713</v>
      </c>
      <c r="T66" s="37" t="s">
        <v>711</v>
      </c>
      <c r="U66" s="37" t="s">
        <v>712</v>
      </c>
      <c r="V66" s="37" t="s">
        <v>713</v>
      </c>
      <c r="W66" s="37" t="s">
        <v>711</v>
      </c>
      <c r="X66" s="37" t="s">
        <v>712</v>
      </c>
      <c r="Y66" s="37" t="s">
        <v>713</v>
      </c>
      <c r="Z66" s="30"/>
      <c r="AA66" s="30"/>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97"/>
      <c r="DQ66" s="197"/>
      <c r="DR66" s="197"/>
      <c r="DS66" s="197"/>
      <c r="DT66" s="197"/>
      <c r="DU66" s="197"/>
      <c r="DV66" s="197"/>
      <c r="DW66" s="197"/>
      <c r="DX66" s="197"/>
      <c r="DY66" s="197"/>
      <c r="DZ66" s="197"/>
      <c r="EA66" s="197"/>
      <c r="EB66" s="197"/>
      <c r="EC66" s="197"/>
      <c r="ED66" s="197"/>
      <c r="EE66" s="197"/>
      <c r="EF66" s="197"/>
      <c r="EG66" s="197"/>
      <c r="EH66" s="197"/>
      <c r="EI66" s="197"/>
      <c r="EJ66" s="197"/>
      <c r="EK66" s="197"/>
      <c r="EL66" s="197"/>
      <c r="EM66" s="197"/>
      <c r="EN66" s="197"/>
      <c r="EO66" s="197"/>
      <c r="EP66" s="197"/>
      <c r="EQ66" s="197"/>
      <c r="ER66" s="197"/>
      <c r="ES66" s="197"/>
      <c r="ET66" s="197"/>
      <c r="EU66" s="197"/>
      <c r="EV66" s="197"/>
      <c r="EW66" s="197"/>
      <c r="EX66" s="197"/>
      <c r="EY66" s="197"/>
      <c r="EZ66" s="197"/>
      <c r="FA66" s="197"/>
      <c r="FB66" s="197"/>
      <c r="FC66" s="197"/>
      <c r="FD66" s="197"/>
      <c r="FE66" s="197"/>
      <c r="FF66" s="197"/>
      <c r="FG66" s="197"/>
      <c r="FH66" s="197"/>
      <c r="FI66" s="197"/>
      <c r="FJ66" s="197"/>
      <c r="FK66" s="197"/>
      <c r="FL66" s="197"/>
      <c r="FM66" s="197"/>
      <c r="FN66" s="197"/>
      <c r="FO66" s="197"/>
      <c r="FP66" s="197"/>
      <c r="FQ66" s="197"/>
      <c r="FR66" s="197"/>
      <c r="FS66" s="197"/>
      <c r="FT66" s="197"/>
      <c r="FU66" s="197"/>
      <c r="FV66" s="197"/>
      <c r="FW66" s="197"/>
      <c r="FX66" s="197"/>
      <c r="FY66" s="197"/>
      <c r="FZ66" s="197"/>
      <c r="GA66" s="197"/>
      <c r="GB66" s="197"/>
      <c r="GC66" s="197"/>
      <c r="GD66" s="197"/>
      <c r="GE66" s="197"/>
      <c r="GF66" s="197"/>
      <c r="GG66" s="197"/>
      <c r="GH66" s="197"/>
      <c r="GI66" s="197"/>
      <c r="GJ66" s="197"/>
      <c r="GK66" s="197"/>
      <c r="GL66" s="197"/>
      <c r="GM66" s="197"/>
      <c r="GN66" s="197"/>
      <c r="GO66" s="197"/>
      <c r="GP66" s="197"/>
      <c r="GQ66" s="197"/>
      <c r="GR66" s="197"/>
      <c r="GS66" s="197"/>
      <c r="GT66" s="197"/>
      <c r="GU66" s="197"/>
      <c r="GV66" s="197"/>
      <c r="GW66" s="197"/>
      <c r="GX66" s="197"/>
      <c r="GY66" s="197"/>
      <c r="GZ66" s="197"/>
      <c r="HA66" s="197"/>
      <c r="HB66" s="197"/>
      <c r="HC66" s="197"/>
      <c r="HD66" s="197"/>
      <c r="HE66" s="197"/>
      <c r="HF66" s="197"/>
      <c r="HG66" s="197"/>
      <c r="HH66" s="197"/>
      <c r="HI66" s="197"/>
      <c r="HJ66" s="197"/>
      <c r="HK66" s="197"/>
      <c r="HL66" s="197"/>
      <c r="HM66" s="197"/>
      <c r="HN66" s="197"/>
      <c r="HO66" s="197"/>
      <c r="HP66" s="197"/>
      <c r="HQ66" s="197"/>
      <c r="HR66" s="197"/>
      <c r="HS66" s="197"/>
      <c r="HT66" s="197"/>
      <c r="HU66" s="197"/>
      <c r="HV66" s="197"/>
      <c r="HW66" s="197"/>
      <c r="HX66" s="197"/>
      <c r="HY66" s="197"/>
      <c r="HZ66" s="197"/>
      <c r="IA66" s="197"/>
      <c r="IB66" s="197"/>
      <c r="IC66" s="197"/>
      <c r="ID66" s="197"/>
      <c r="IE66" s="197"/>
      <c r="IF66" s="197"/>
      <c r="IG66" s="197"/>
      <c r="IH66" s="197"/>
      <c r="II66" s="197"/>
      <c r="IJ66" s="197"/>
      <c r="IK66" s="197"/>
      <c r="IL66" s="197"/>
      <c r="IM66" s="197"/>
      <c r="IN66" s="197"/>
    </row>
    <row r="67" spans="1:248">
      <c r="B67" s="169"/>
      <c r="C67" s="201"/>
      <c r="H67" s="197"/>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97"/>
      <c r="DY67" s="197"/>
      <c r="DZ67" s="197"/>
      <c r="EA67" s="197"/>
      <c r="EB67" s="197"/>
      <c r="EC67" s="197"/>
      <c r="ED67" s="197"/>
      <c r="EE67" s="197"/>
      <c r="EF67" s="197"/>
      <c r="EG67" s="197"/>
      <c r="EH67" s="197"/>
      <c r="EI67" s="197"/>
      <c r="EJ67" s="197"/>
      <c r="EK67" s="197"/>
      <c r="EL67" s="197"/>
      <c r="EM67" s="197"/>
      <c r="EN67" s="197"/>
      <c r="EO67" s="197"/>
      <c r="EP67" s="197"/>
      <c r="EQ67" s="197"/>
      <c r="ER67" s="197"/>
      <c r="ES67" s="197"/>
      <c r="ET67" s="197"/>
      <c r="EU67" s="197"/>
      <c r="EV67" s="197"/>
      <c r="EW67" s="197"/>
      <c r="EX67" s="197"/>
      <c r="EY67" s="197"/>
      <c r="EZ67" s="197"/>
      <c r="FA67" s="197"/>
      <c r="FB67" s="197"/>
      <c r="FC67" s="197"/>
      <c r="FD67" s="197"/>
      <c r="FE67" s="197"/>
      <c r="FF67" s="197"/>
      <c r="FG67" s="197"/>
      <c r="FH67" s="197"/>
      <c r="FI67" s="197"/>
      <c r="FJ67" s="197"/>
      <c r="FK67" s="197"/>
      <c r="FL67" s="197"/>
      <c r="FM67" s="197"/>
      <c r="FN67" s="197"/>
      <c r="FO67" s="197"/>
      <c r="FP67" s="197"/>
      <c r="FQ67" s="197"/>
      <c r="FR67" s="197"/>
      <c r="FS67" s="197"/>
      <c r="FT67" s="197"/>
      <c r="FU67" s="197"/>
      <c r="FV67" s="197"/>
      <c r="FW67" s="197"/>
      <c r="FX67" s="197"/>
      <c r="FY67" s="197"/>
      <c r="FZ67" s="197"/>
      <c r="GA67" s="197"/>
      <c r="GB67" s="197"/>
      <c r="GC67" s="197"/>
      <c r="GD67" s="197"/>
      <c r="GE67" s="197"/>
      <c r="GF67" s="197"/>
      <c r="GG67" s="197"/>
      <c r="GH67" s="197"/>
      <c r="GI67" s="197"/>
      <c r="GJ67" s="197"/>
      <c r="GK67" s="197"/>
      <c r="GL67" s="197"/>
      <c r="GM67" s="197"/>
      <c r="GN67" s="197"/>
      <c r="GO67" s="197"/>
      <c r="GP67" s="197"/>
      <c r="GQ67" s="197"/>
      <c r="GR67" s="197"/>
      <c r="GS67" s="197"/>
      <c r="GT67" s="197"/>
      <c r="GU67" s="197"/>
      <c r="GV67" s="197"/>
      <c r="GW67" s="197"/>
      <c r="GX67" s="197"/>
      <c r="GY67" s="197"/>
      <c r="GZ67" s="197"/>
      <c r="HA67" s="197"/>
      <c r="HB67" s="197"/>
      <c r="HC67" s="197"/>
      <c r="HD67" s="197"/>
      <c r="HE67" s="197"/>
      <c r="HF67" s="197"/>
      <c r="HG67" s="197"/>
      <c r="HH67" s="197"/>
      <c r="HI67" s="197"/>
      <c r="HJ67" s="197"/>
      <c r="HK67" s="197"/>
      <c r="HL67" s="197"/>
      <c r="HM67" s="197"/>
      <c r="HN67" s="197"/>
      <c r="HO67" s="197"/>
      <c r="HP67" s="197"/>
      <c r="HQ67" s="197"/>
      <c r="HR67" s="197"/>
      <c r="HS67" s="197"/>
      <c r="HT67" s="197"/>
      <c r="HU67" s="197"/>
      <c r="HV67" s="197"/>
      <c r="HW67" s="197"/>
      <c r="HX67" s="197"/>
      <c r="HY67" s="197"/>
      <c r="HZ67" s="197"/>
      <c r="IA67" s="197"/>
      <c r="IB67" s="197"/>
      <c r="IC67" s="197"/>
      <c r="ID67" s="197"/>
      <c r="IE67" s="197"/>
      <c r="IF67" s="197"/>
      <c r="IG67" s="197"/>
      <c r="IH67" s="197"/>
      <c r="II67" s="197"/>
      <c r="IJ67" s="197"/>
      <c r="IK67" s="197"/>
      <c r="IL67" s="197"/>
      <c r="IM67" s="197"/>
      <c r="IN67" s="197"/>
    </row>
    <row r="68" spans="1:248">
      <c r="B68" s="169"/>
      <c r="C68" s="201"/>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c r="EK68" s="197"/>
      <c r="EL68" s="197"/>
      <c r="EM68" s="197"/>
      <c r="EN68" s="197"/>
      <c r="EO68" s="197"/>
      <c r="EP68" s="197"/>
      <c r="EQ68" s="197"/>
      <c r="ER68" s="197"/>
      <c r="ES68" s="197"/>
      <c r="ET68" s="197"/>
      <c r="EU68" s="197"/>
      <c r="EV68" s="197"/>
      <c r="EW68" s="197"/>
      <c r="EX68" s="197"/>
      <c r="EY68" s="197"/>
      <c r="EZ68" s="197"/>
      <c r="FA68" s="197"/>
      <c r="FB68" s="197"/>
      <c r="FC68" s="197"/>
      <c r="FD68" s="197"/>
      <c r="FE68" s="197"/>
      <c r="FF68" s="197"/>
      <c r="FG68" s="197"/>
      <c r="FH68" s="197"/>
      <c r="FI68" s="197"/>
      <c r="FJ68" s="197"/>
      <c r="FK68" s="197"/>
      <c r="FL68" s="197"/>
      <c r="FM68" s="197"/>
      <c r="FN68" s="197"/>
      <c r="FO68" s="197"/>
      <c r="FP68" s="197"/>
      <c r="FQ68" s="197"/>
      <c r="FR68" s="197"/>
      <c r="FS68" s="197"/>
      <c r="FT68" s="197"/>
      <c r="FU68" s="197"/>
      <c r="FV68" s="197"/>
      <c r="FW68" s="197"/>
      <c r="FX68" s="197"/>
      <c r="FY68" s="197"/>
      <c r="FZ68" s="197"/>
      <c r="GA68" s="197"/>
      <c r="GB68" s="197"/>
      <c r="GC68" s="197"/>
      <c r="GD68" s="197"/>
      <c r="GE68" s="197"/>
      <c r="GF68" s="197"/>
      <c r="GG68" s="197"/>
      <c r="GH68" s="197"/>
      <c r="GI68" s="197"/>
      <c r="GJ68" s="197"/>
      <c r="GK68" s="197"/>
      <c r="GL68" s="197"/>
      <c r="GM68" s="197"/>
      <c r="GN68" s="197"/>
      <c r="GO68" s="197"/>
      <c r="GP68" s="197"/>
      <c r="GQ68" s="197"/>
      <c r="GR68" s="197"/>
      <c r="GS68" s="197"/>
      <c r="GT68" s="197"/>
      <c r="GU68" s="197"/>
      <c r="GV68" s="197"/>
      <c r="GW68" s="197"/>
      <c r="GX68" s="197"/>
      <c r="GY68" s="197"/>
      <c r="GZ68" s="197"/>
      <c r="HA68" s="197"/>
      <c r="HB68" s="197"/>
      <c r="HC68" s="197"/>
      <c r="HD68" s="197"/>
      <c r="HE68" s="197"/>
      <c r="HF68" s="197"/>
      <c r="HG68" s="197"/>
      <c r="HH68" s="197"/>
      <c r="HI68" s="197"/>
      <c r="HJ68" s="197"/>
      <c r="HK68" s="197"/>
      <c r="HL68" s="197"/>
      <c r="HM68" s="197"/>
      <c r="HN68" s="197"/>
      <c r="HO68" s="197"/>
      <c r="HP68" s="197"/>
      <c r="HQ68" s="197"/>
      <c r="HR68" s="197"/>
      <c r="HS68" s="197"/>
      <c r="HT68" s="197"/>
      <c r="HU68" s="197"/>
      <c r="HV68" s="197"/>
      <c r="HW68" s="197"/>
      <c r="HX68" s="197"/>
      <c r="HY68" s="197"/>
      <c r="HZ68" s="197"/>
      <c r="IA68" s="197"/>
      <c r="IB68" s="197"/>
      <c r="IC68" s="197"/>
      <c r="ID68" s="197"/>
      <c r="IE68" s="197"/>
      <c r="IF68" s="197"/>
      <c r="IG68" s="197"/>
      <c r="IH68" s="197"/>
      <c r="II68" s="197"/>
      <c r="IJ68" s="197"/>
      <c r="IK68" s="197"/>
      <c r="IL68" s="197"/>
      <c r="IM68" s="197"/>
      <c r="IN68" s="197"/>
    </row>
    <row r="69" spans="1:248">
      <c r="B69" s="169" t="s">
        <v>371</v>
      </c>
      <c r="C69" s="203" t="s">
        <v>674</v>
      </c>
      <c r="D69" t="s">
        <v>1108</v>
      </c>
      <c r="E69">
        <v>25000</v>
      </c>
      <c r="F69">
        <v>1</v>
      </c>
      <c r="G69">
        <v>1</v>
      </c>
      <c r="H69" s="144">
        <f>E69*G69</f>
        <v>25000</v>
      </c>
      <c r="I69" s="144" t="s">
        <v>720</v>
      </c>
      <c r="J69" s="144">
        <v>3</v>
      </c>
      <c r="K69" s="42" t="s">
        <v>1036</v>
      </c>
      <c r="L69" s="204"/>
      <c r="M69" s="204"/>
      <c r="N69" s="144">
        <v>80</v>
      </c>
      <c r="O69" s="144">
        <v>1</v>
      </c>
      <c r="P69" s="144">
        <f>N69*O69</f>
        <v>80</v>
      </c>
      <c r="Q69" s="144">
        <v>160</v>
      </c>
      <c r="R69" s="144">
        <v>1</v>
      </c>
      <c r="S69" s="144">
        <f>Q69*R69</f>
        <v>160</v>
      </c>
      <c r="T69" s="144">
        <v>80</v>
      </c>
      <c r="U69" s="144">
        <v>1</v>
      </c>
      <c r="V69" s="144">
        <f>T69*U69</f>
        <v>80</v>
      </c>
      <c r="W69" s="144"/>
      <c r="X69" s="144"/>
      <c r="Y69" s="144">
        <v>20</v>
      </c>
      <c r="Z69" s="144">
        <v>4</v>
      </c>
      <c r="AA69" s="42" t="s">
        <v>1036</v>
      </c>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4"/>
      <c r="BN69" s="204"/>
      <c r="BO69" s="204"/>
      <c r="BP69" s="204"/>
      <c r="BQ69" s="204"/>
      <c r="BR69" s="204"/>
      <c r="BS69" s="204"/>
      <c r="BT69" s="204"/>
      <c r="BU69" s="204"/>
      <c r="BV69" s="204"/>
      <c r="BW69" s="204"/>
      <c r="BX69" s="204"/>
      <c r="BY69" s="204"/>
      <c r="BZ69" s="204"/>
      <c r="CA69" s="204"/>
      <c r="CB69" s="204"/>
      <c r="CC69" s="204"/>
      <c r="CD69" s="204"/>
      <c r="CE69" s="204"/>
      <c r="CF69" s="204"/>
      <c r="CG69" s="204"/>
      <c r="CH69" s="204"/>
      <c r="CI69" s="204"/>
      <c r="CJ69" s="204"/>
      <c r="CK69" s="204"/>
      <c r="CL69" s="204"/>
      <c r="CM69" s="204"/>
      <c r="CN69" s="204"/>
      <c r="CO69" s="204"/>
      <c r="CP69" s="204"/>
      <c r="CQ69" s="204"/>
      <c r="CR69" s="204"/>
      <c r="CS69" s="204"/>
      <c r="CT69" s="204"/>
      <c r="CU69" s="204"/>
      <c r="CV69" s="204"/>
      <c r="CW69" s="204"/>
      <c r="CX69" s="204"/>
      <c r="CY69" s="204"/>
      <c r="CZ69" s="204"/>
      <c r="DA69" s="204"/>
      <c r="DB69" s="204"/>
      <c r="DC69" s="204"/>
      <c r="DD69" s="204"/>
      <c r="DE69" s="204"/>
      <c r="DF69" s="204"/>
      <c r="DG69" s="204"/>
      <c r="DH69" s="204"/>
      <c r="DI69" s="204"/>
      <c r="DJ69" s="204"/>
      <c r="DK69" s="204"/>
      <c r="DL69" s="204"/>
      <c r="DM69" s="204"/>
      <c r="DN69" s="204"/>
      <c r="DO69" s="204"/>
      <c r="DP69" s="204"/>
      <c r="DQ69" s="204"/>
      <c r="DR69" s="204"/>
      <c r="DS69" s="204"/>
      <c r="DT69" s="204"/>
      <c r="DU69" s="204"/>
      <c r="DV69" s="204"/>
      <c r="DW69" s="204"/>
      <c r="DX69" s="204"/>
      <c r="DY69" s="204"/>
      <c r="DZ69" s="204"/>
      <c r="EA69" s="204"/>
      <c r="EB69" s="204"/>
      <c r="EC69" s="204"/>
      <c r="ED69" s="204"/>
      <c r="EE69" s="204"/>
      <c r="EF69" s="204"/>
      <c r="EG69" s="204"/>
      <c r="EH69" s="204"/>
      <c r="EI69" s="204"/>
      <c r="EJ69" s="204"/>
      <c r="EK69" s="204"/>
      <c r="EL69" s="204"/>
      <c r="EM69" s="204"/>
      <c r="EN69" s="204"/>
      <c r="EO69" s="204"/>
      <c r="EP69" s="204"/>
      <c r="EQ69" s="204"/>
      <c r="ER69" s="204"/>
      <c r="ES69" s="204"/>
      <c r="ET69" s="204"/>
      <c r="EU69" s="204"/>
      <c r="EV69" s="204"/>
      <c r="EW69" s="204"/>
      <c r="EX69" s="204"/>
      <c r="EY69" s="204"/>
      <c r="EZ69" s="204"/>
      <c r="FA69" s="204"/>
      <c r="FB69" s="204"/>
      <c r="FC69" s="204"/>
      <c r="FD69" s="204"/>
      <c r="FE69" s="204"/>
      <c r="FF69" s="204"/>
      <c r="FG69" s="204"/>
      <c r="FH69" s="204"/>
      <c r="FI69" s="204"/>
      <c r="FJ69" s="204"/>
      <c r="FK69" s="204"/>
      <c r="FL69" s="204"/>
      <c r="FM69" s="204"/>
      <c r="FN69" s="204"/>
      <c r="FO69" s="204"/>
      <c r="FP69" s="204"/>
      <c r="FQ69" s="204"/>
      <c r="FR69" s="204"/>
      <c r="FS69" s="204"/>
      <c r="FT69" s="204"/>
      <c r="FU69" s="204"/>
      <c r="FV69" s="204"/>
      <c r="FW69" s="204"/>
      <c r="FX69" s="204"/>
      <c r="FY69" s="204"/>
      <c r="FZ69" s="204"/>
      <c r="GA69" s="204"/>
      <c r="GB69" s="204"/>
      <c r="GC69" s="204"/>
      <c r="GD69" s="204"/>
      <c r="GE69" s="204"/>
      <c r="GF69" s="204"/>
      <c r="GG69" s="204"/>
      <c r="GH69" s="204"/>
      <c r="GI69" s="204"/>
      <c r="GJ69" s="204"/>
      <c r="GK69" s="204"/>
      <c r="GL69" s="204"/>
      <c r="GM69" s="204"/>
      <c r="GN69" s="204"/>
      <c r="GO69" s="204"/>
      <c r="GP69" s="204"/>
      <c r="GQ69" s="204"/>
      <c r="GR69" s="204"/>
      <c r="GS69" s="204"/>
      <c r="GT69" s="204"/>
      <c r="GU69" s="204"/>
      <c r="GV69" s="204"/>
      <c r="GW69" s="204"/>
      <c r="GX69" s="204"/>
      <c r="GY69" s="204"/>
      <c r="GZ69" s="204"/>
      <c r="HA69" s="204"/>
      <c r="HB69" s="204"/>
      <c r="HC69" s="204"/>
      <c r="HD69" s="204"/>
      <c r="HE69" s="204"/>
      <c r="HF69" s="204"/>
      <c r="HG69" s="204"/>
      <c r="HH69" s="204"/>
      <c r="HI69" s="204"/>
      <c r="HJ69" s="204"/>
      <c r="HK69" s="204"/>
      <c r="HL69" s="204"/>
      <c r="HM69" s="204"/>
      <c r="HN69" s="204"/>
      <c r="HO69" s="204"/>
      <c r="HP69" s="204"/>
      <c r="HQ69" s="204"/>
      <c r="HR69" s="204"/>
      <c r="HS69" s="204"/>
      <c r="HT69" s="204"/>
      <c r="HU69" s="204"/>
      <c r="HV69" s="204"/>
      <c r="HW69" s="204"/>
      <c r="HX69" s="204"/>
      <c r="HY69" s="204"/>
      <c r="HZ69" s="204"/>
      <c r="IA69" s="204"/>
      <c r="IB69" s="204"/>
      <c r="IC69" s="204"/>
      <c r="ID69" s="204"/>
      <c r="IE69" s="204"/>
      <c r="IF69" s="204"/>
      <c r="IG69" s="204"/>
      <c r="IH69" s="204"/>
      <c r="II69" s="204"/>
      <c r="IJ69" s="204"/>
      <c r="IK69" s="204"/>
      <c r="IL69" s="204"/>
      <c r="IM69" s="204"/>
      <c r="IN69" s="204"/>
    </row>
    <row r="70" spans="1:248">
      <c r="B70" s="169" t="s">
        <v>372</v>
      </c>
      <c r="C70" s="203" t="s">
        <v>682</v>
      </c>
      <c r="D70" t="s">
        <v>1108</v>
      </c>
      <c r="E70">
        <v>150000</v>
      </c>
      <c r="F70">
        <v>1</v>
      </c>
      <c r="G70">
        <v>1</v>
      </c>
      <c r="H70" s="144">
        <f t="shared" ref="H70:H71" si="8">E70*G70</f>
        <v>150000</v>
      </c>
      <c r="I70" s="143" t="s">
        <v>720</v>
      </c>
      <c r="J70" s="143">
        <v>3</v>
      </c>
      <c r="K70" s="42" t="s">
        <v>1036</v>
      </c>
      <c r="L70" s="197"/>
      <c r="M70" s="197"/>
      <c r="N70" s="143">
        <v>320</v>
      </c>
      <c r="O70" s="144">
        <v>1</v>
      </c>
      <c r="P70" s="144">
        <f t="shared" ref="P70:P71" si="9">N70*O70</f>
        <v>320</v>
      </c>
      <c r="Q70" s="143">
        <v>320</v>
      </c>
      <c r="R70" s="144">
        <v>1</v>
      </c>
      <c r="S70" s="144">
        <f t="shared" ref="S70:S71" si="10">Q70*R70</f>
        <v>320</v>
      </c>
      <c r="T70" s="143">
        <v>320</v>
      </c>
      <c r="U70" s="144">
        <v>1</v>
      </c>
      <c r="V70" s="144">
        <f t="shared" ref="V70:V71" si="11">T70*U70</f>
        <v>320</v>
      </c>
      <c r="W70" s="143"/>
      <c r="X70" s="143"/>
      <c r="Y70" s="143">
        <v>80</v>
      </c>
      <c r="Z70" s="143">
        <v>4</v>
      </c>
      <c r="AA70" s="42" t="s">
        <v>1036</v>
      </c>
      <c r="AB70" s="197"/>
      <c r="AC70" s="197"/>
      <c r="AD70" s="197"/>
      <c r="AE70" s="197"/>
      <c r="AF70" s="197"/>
      <c r="AG70" s="197"/>
      <c r="AH70" s="197"/>
      <c r="AI70" s="197"/>
      <c r="AJ70" s="197"/>
      <c r="AK70" s="197"/>
      <c r="AL70" s="197"/>
      <c r="AM70" s="197"/>
      <c r="AN70" s="197"/>
      <c r="AO70" s="197"/>
      <c r="AP70" s="197"/>
      <c r="AQ70" s="197"/>
      <c r="AR70" s="197"/>
      <c r="AS70" s="197"/>
      <c r="AT70" s="197"/>
      <c r="AU70" s="197"/>
      <c r="AV70" s="197"/>
      <c r="AW70" s="197"/>
      <c r="AX70" s="197"/>
      <c r="AY70" s="197"/>
      <c r="AZ70" s="197"/>
      <c r="BA70" s="197"/>
      <c r="BB70" s="197"/>
      <c r="BC70" s="197"/>
      <c r="BD70" s="197"/>
      <c r="BE70" s="197"/>
      <c r="BF70" s="197"/>
      <c r="BG70" s="197"/>
      <c r="BH70" s="197"/>
      <c r="BI70" s="197"/>
      <c r="BJ70" s="197"/>
      <c r="BK70" s="197"/>
      <c r="BL70" s="197"/>
      <c r="BM70" s="197"/>
      <c r="BN70" s="197"/>
      <c r="BO70" s="197"/>
      <c r="BP70" s="197"/>
      <c r="BQ70" s="197"/>
      <c r="BR70" s="197"/>
      <c r="BS70" s="197"/>
      <c r="BT70" s="197"/>
      <c r="BU70" s="197"/>
      <c r="BV70" s="197"/>
      <c r="BW70" s="197"/>
      <c r="BX70" s="197"/>
      <c r="BY70" s="197"/>
      <c r="BZ70" s="197"/>
      <c r="CA70" s="197"/>
      <c r="CB70" s="197"/>
      <c r="CC70" s="197"/>
      <c r="CD70" s="197"/>
      <c r="CE70" s="197"/>
      <c r="CF70" s="197"/>
      <c r="CG70" s="197"/>
      <c r="CH70" s="197"/>
      <c r="CI70" s="197"/>
      <c r="CJ70" s="197"/>
      <c r="CK70" s="197"/>
      <c r="CL70" s="197"/>
      <c r="CM70" s="197"/>
      <c r="CN70" s="197"/>
      <c r="CO70" s="197"/>
      <c r="CP70" s="197"/>
      <c r="CQ70" s="197"/>
      <c r="CR70" s="197"/>
      <c r="CS70" s="197"/>
      <c r="CT70" s="197"/>
      <c r="CU70" s="197"/>
      <c r="CV70" s="197"/>
      <c r="CW70" s="197"/>
      <c r="CX70" s="197"/>
      <c r="CY70" s="197"/>
      <c r="CZ70" s="197"/>
      <c r="DA70" s="197"/>
      <c r="DB70" s="197"/>
      <c r="DC70" s="197"/>
      <c r="DD70" s="197"/>
      <c r="DE70" s="197"/>
      <c r="DF70" s="197"/>
      <c r="DG70" s="197"/>
      <c r="DH70" s="197"/>
      <c r="DI70" s="197"/>
      <c r="DJ70" s="197"/>
      <c r="DK70" s="197"/>
      <c r="DL70" s="197"/>
      <c r="DM70" s="197"/>
      <c r="DN70" s="197"/>
      <c r="DO70" s="197"/>
      <c r="DP70" s="197"/>
      <c r="DQ70" s="197"/>
      <c r="DR70" s="197"/>
      <c r="DS70" s="197"/>
      <c r="DT70" s="197"/>
      <c r="DU70" s="197"/>
      <c r="DV70" s="197"/>
      <c r="DW70" s="197"/>
      <c r="DX70" s="197"/>
      <c r="DY70" s="197"/>
      <c r="DZ70" s="197"/>
      <c r="EA70" s="197"/>
      <c r="EB70" s="197"/>
      <c r="EC70" s="197"/>
      <c r="ED70" s="197"/>
      <c r="EE70" s="197"/>
      <c r="EF70" s="197"/>
      <c r="EG70" s="197"/>
      <c r="EH70" s="197"/>
      <c r="EI70" s="197"/>
      <c r="EJ70" s="197"/>
      <c r="EK70" s="197"/>
      <c r="EL70" s="197"/>
      <c r="EM70" s="197"/>
      <c r="EN70" s="197"/>
      <c r="EO70" s="197"/>
      <c r="EP70" s="197"/>
      <c r="EQ70" s="197"/>
      <c r="ER70" s="197"/>
      <c r="ES70" s="197"/>
      <c r="ET70" s="197"/>
      <c r="EU70" s="197"/>
      <c r="EV70" s="197"/>
      <c r="EW70" s="197"/>
      <c r="EX70" s="197"/>
      <c r="EY70" s="197"/>
      <c r="EZ70" s="197"/>
      <c r="FA70" s="197"/>
      <c r="FB70" s="197"/>
      <c r="FC70" s="197"/>
      <c r="FD70" s="197"/>
      <c r="FE70" s="197"/>
      <c r="FF70" s="197"/>
      <c r="FG70" s="197"/>
      <c r="FH70" s="197"/>
      <c r="FI70" s="197"/>
      <c r="FJ70" s="197"/>
      <c r="FK70" s="197"/>
      <c r="FL70" s="197"/>
      <c r="FM70" s="197"/>
      <c r="FN70" s="197"/>
      <c r="FO70" s="197"/>
      <c r="FP70" s="197"/>
      <c r="FQ70" s="197"/>
      <c r="FR70" s="197"/>
      <c r="FS70" s="197"/>
      <c r="FT70" s="197"/>
      <c r="FU70" s="197"/>
      <c r="FV70" s="197"/>
      <c r="FW70" s="197"/>
      <c r="FX70" s="197"/>
      <c r="FY70" s="197"/>
      <c r="FZ70" s="197"/>
      <c r="GA70" s="197"/>
      <c r="GB70" s="197"/>
      <c r="GC70" s="197"/>
      <c r="GD70" s="197"/>
      <c r="GE70" s="197"/>
      <c r="GF70" s="197"/>
      <c r="GG70" s="197"/>
      <c r="GH70" s="197"/>
      <c r="GI70" s="197"/>
      <c r="GJ70" s="197"/>
      <c r="GK70" s="197"/>
      <c r="GL70" s="197"/>
      <c r="GM70" s="197"/>
      <c r="GN70" s="197"/>
      <c r="GO70" s="197"/>
      <c r="GP70" s="197"/>
      <c r="GQ70" s="197"/>
      <c r="GR70" s="197"/>
      <c r="GS70" s="197"/>
      <c r="GT70" s="197"/>
      <c r="GU70" s="197"/>
      <c r="GV70" s="197"/>
      <c r="GW70" s="197"/>
      <c r="GX70" s="197"/>
      <c r="GY70" s="197"/>
      <c r="GZ70" s="197"/>
      <c r="HA70" s="197"/>
      <c r="HB70" s="197"/>
      <c r="HC70" s="197"/>
      <c r="HD70" s="197"/>
      <c r="HE70" s="197"/>
      <c r="HF70" s="197"/>
      <c r="HG70" s="197"/>
      <c r="HH70" s="197"/>
      <c r="HI70" s="197"/>
      <c r="HJ70" s="197"/>
      <c r="HK70" s="197"/>
      <c r="HL70" s="197"/>
      <c r="HM70" s="197"/>
      <c r="HN70" s="197"/>
      <c r="HO70" s="197"/>
      <c r="HP70" s="197"/>
      <c r="HQ70" s="197"/>
      <c r="HR70" s="197"/>
      <c r="HS70" s="197"/>
      <c r="HT70" s="197"/>
      <c r="HU70" s="197"/>
      <c r="HV70" s="197"/>
      <c r="HW70" s="197"/>
      <c r="HX70" s="197"/>
      <c r="HY70" s="197"/>
      <c r="HZ70" s="197"/>
      <c r="IA70" s="197"/>
      <c r="IB70" s="197"/>
      <c r="IC70" s="197"/>
      <c r="ID70" s="197"/>
      <c r="IE70" s="197"/>
      <c r="IF70" s="197"/>
      <c r="IG70" s="197"/>
      <c r="IH70" s="197"/>
      <c r="II70" s="197"/>
      <c r="IJ70" s="197"/>
      <c r="IK70" s="197"/>
      <c r="IL70" s="197"/>
      <c r="IM70" s="197"/>
      <c r="IN70" s="197"/>
    </row>
    <row r="71" spans="1:248" ht="30">
      <c r="B71" s="169" t="s">
        <v>373</v>
      </c>
      <c r="C71" s="203" t="s">
        <v>667</v>
      </c>
      <c r="D71" t="s">
        <v>1108</v>
      </c>
      <c r="E71">
        <v>50000</v>
      </c>
      <c r="F71">
        <v>1</v>
      </c>
      <c r="G71">
        <v>1</v>
      </c>
      <c r="H71" s="144">
        <f t="shared" si="8"/>
        <v>50000</v>
      </c>
      <c r="I71" s="143" t="s">
        <v>720</v>
      </c>
      <c r="J71" s="143">
        <v>3</v>
      </c>
      <c r="K71" s="42" t="s">
        <v>1036</v>
      </c>
      <c r="L71" s="197"/>
      <c r="M71" s="197"/>
      <c r="N71" s="143">
        <v>160</v>
      </c>
      <c r="O71" s="144">
        <v>1</v>
      </c>
      <c r="P71" s="144">
        <f t="shared" si="9"/>
        <v>160</v>
      </c>
      <c r="Q71" s="143">
        <v>160</v>
      </c>
      <c r="R71" s="144">
        <v>1</v>
      </c>
      <c r="S71" s="144">
        <f t="shared" si="10"/>
        <v>160</v>
      </c>
      <c r="T71" s="143">
        <v>160</v>
      </c>
      <c r="U71" s="144">
        <v>1</v>
      </c>
      <c r="V71" s="144">
        <f t="shared" si="11"/>
        <v>160</v>
      </c>
      <c r="W71" s="143"/>
      <c r="X71" s="143"/>
      <c r="Y71" s="143">
        <v>40</v>
      </c>
      <c r="Z71" s="143">
        <v>4</v>
      </c>
      <c r="AA71" s="42" t="s">
        <v>1036</v>
      </c>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197"/>
      <c r="BM71" s="197"/>
      <c r="BN71" s="197"/>
      <c r="BO71" s="197"/>
      <c r="BP71" s="197"/>
      <c r="BQ71" s="197"/>
      <c r="BR71" s="197"/>
      <c r="BS71" s="197"/>
      <c r="BT71" s="197"/>
      <c r="BU71" s="197"/>
      <c r="BV71" s="197"/>
      <c r="BW71" s="197"/>
      <c r="BX71" s="197"/>
      <c r="BY71" s="197"/>
      <c r="BZ71" s="197"/>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97"/>
      <c r="DK71" s="197"/>
      <c r="DL71" s="197"/>
      <c r="DM71" s="197"/>
      <c r="DN71" s="197"/>
      <c r="DO71" s="197"/>
      <c r="DP71" s="197"/>
      <c r="DQ71" s="197"/>
      <c r="DR71" s="197"/>
      <c r="DS71" s="197"/>
      <c r="DT71" s="197"/>
      <c r="DU71" s="197"/>
      <c r="DV71" s="197"/>
      <c r="DW71" s="197"/>
      <c r="DX71" s="197"/>
      <c r="DY71" s="197"/>
      <c r="DZ71" s="197"/>
      <c r="EA71" s="197"/>
      <c r="EB71" s="197"/>
      <c r="EC71" s="197"/>
      <c r="ED71" s="197"/>
      <c r="EE71" s="197"/>
      <c r="EF71" s="197"/>
      <c r="EG71" s="197"/>
      <c r="EH71" s="197"/>
      <c r="EI71" s="197"/>
      <c r="EJ71" s="197"/>
      <c r="EK71" s="197"/>
      <c r="EL71" s="197"/>
      <c r="EM71" s="197"/>
      <c r="EN71" s="197"/>
      <c r="EO71" s="197"/>
      <c r="EP71" s="197"/>
      <c r="EQ71" s="197"/>
      <c r="ER71" s="197"/>
      <c r="ES71" s="197"/>
      <c r="ET71" s="197"/>
      <c r="EU71" s="197"/>
      <c r="EV71" s="197"/>
      <c r="EW71" s="197"/>
      <c r="EX71" s="197"/>
      <c r="EY71" s="197"/>
      <c r="EZ71" s="197"/>
      <c r="FA71" s="197"/>
      <c r="FB71" s="197"/>
      <c r="FC71" s="197"/>
      <c r="FD71" s="197"/>
      <c r="FE71" s="197"/>
      <c r="FF71" s="197"/>
      <c r="FG71" s="197"/>
      <c r="FH71" s="197"/>
      <c r="FI71" s="197"/>
      <c r="FJ71" s="197"/>
      <c r="FK71" s="197"/>
      <c r="FL71" s="197"/>
      <c r="FM71" s="197"/>
      <c r="FN71" s="197"/>
      <c r="FO71" s="197"/>
      <c r="FP71" s="197"/>
      <c r="FQ71" s="197"/>
      <c r="FR71" s="197"/>
      <c r="FS71" s="197"/>
      <c r="FT71" s="197"/>
      <c r="FU71" s="197"/>
      <c r="FV71" s="197"/>
      <c r="FW71" s="197"/>
      <c r="FX71" s="197"/>
      <c r="FY71" s="197"/>
      <c r="FZ71" s="197"/>
      <c r="GA71" s="197"/>
      <c r="GB71" s="197"/>
      <c r="GC71" s="197"/>
      <c r="GD71" s="197"/>
      <c r="GE71" s="197"/>
      <c r="GF71" s="197"/>
      <c r="GG71" s="197"/>
      <c r="GH71" s="197"/>
      <c r="GI71" s="197"/>
      <c r="GJ71" s="197"/>
      <c r="GK71" s="197"/>
      <c r="GL71" s="197"/>
      <c r="GM71" s="197"/>
      <c r="GN71" s="197"/>
      <c r="GO71" s="197"/>
      <c r="GP71" s="197"/>
      <c r="GQ71" s="197"/>
      <c r="GR71" s="197"/>
      <c r="GS71" s="197"/>
      <c r="GT71" s="197"/>
      <c r="GU71" s="197"/>
      <c r="GV71" s="197"/>
      <c r="GW71" s="197"/>
      <c r="GX71" s="197"/>
      <c r="GY71" s="197"/>
      <c r="GZ71" s="197"/>
      <c r="HA71" s="197"/>
      <c r="HB71" s="197"/>
      <c r="HC71" s="197"/>
      <c r="HD71" s="197"/>
      <c r="HE71" s="197"/>
      <c r="HF71" s="197"/>
      <c r="HG71" s="197"/>
      <c r="HH71" s="197"/>
      <c r="HI71" s="197"/>
      <c r="HJ71" s="197"/>
      <c r="HK71" s="197"/>
      <c r="HL71" s="197"/>
      <c r="HM71" s="197"/>
      <c r="HN71" s="197"/>
      <c r="HO71" s="197"/>
      <c r="HP71" s="197"/>
      <c r="HQ71" s="197"/>
      <c r="HR71" s="197"/>
      <c r="HS71" s="197"/>
      <c r="HT71" s="197"/>
      <c r="HU71" s="197"/>
      <c r="HV71" s="197"/>
      <c r="HW71" s="197"/>
      <c r="HX71" s="197"/>
      <c r="HY71" s="197"/>
      <c r="HZ71" s="197"/>
      <c r="IA71" s="197"/>
      <c r="IB71" s="197"/>
      <c r="IC71" s="197"/>
      <c r="ID71" s="197"/>
      <c r="IE71" s="197"/>
      <c r="IF71" s="197"/>
      <c r="IG71" s="197"/>
      <c r="IH71" s="197"/>
      <c r="II71" s="197"/>
      <c r="IJ71" s="197"/>
      <c r="IK71" s="197"/>
      <c r="IL71" s="197"/>
      <c r="IM71" s="197"/>
      <c r="IN71" s="197"/>
    </row>
    <row r="72" spans="1:248">
      <c r="B72" s="169"/>
      <c r="C72" s="203"/>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7"/>
      <c r="AF72" s="197"/>
      <c r="AG72" s="197"/>
      <c r="AH72" s="197"/>
      <c r="AI72" s="197"/>
      <c r="AJ72" s="197"/>
      <c r="AK72" s="197"/>
      <c r="AL72" s="197"/>
      <c r="AM72" s="197"/>
      <c r="AN72" s="197"/>
      <c r="AO72" s="197"/>
      <c r="AP72" s="197"/>
      <c r="AQ72" s="197"/>
      <c r="AR72" s="197"/>
      <c r="AS72" s="197"/>
      <c r="AT72" s="197"/>
      <c r="AU72" s="197"/>
      <c r="AV72" s="197"/>
      <c r="AW72" s="197"/>
      <c r="AX72" s="197"/>
      <c r="AY72" s="197"/>
      <c r="AZ72" s="197"/>
      <c r="BA72" s="197"/>
      <c r="BB72" s="197"/>
      <c r="BC72" s="197"/>
      <c r="BD72" s="197"/>
      <c r="BE72" s="197"/>
      <c r="BF72" s="197"/>
      <c r="BG72" s="197"/>
      <c r="BH72" s="197"/>
      <c r="BI72" s="197"/>
      <c r="BJ72" s="197"/>
      <c r="BK72" s="197"/>
      <c r="BL72" s="197"/>
      <c r="BM72" s="197"/>
      <c r="BN72" s="197"/>
      <c r="BO72" s="197"/>
      <c r="BP72" s="197"/>
      <c r="BQ72" s="197"/>
      <c r="BR72" s="197"/>
      <c r="BS72" s="197"/>
      <c r="BT72" s="197"/>
      <c r="BU72" s="197"/>
      <c r="BV72" s="197"/>
      <c r="BW72" s="197"/>
      <c r="BX72" s="197"/>
      <c r="BY72" s="197"/>
      <c r="BZ72" s="197"/>
      <c r="CA72" s="197"/>
      <c r="CB72" s="197"/>
      <c r="CC72" s="197"/>
      <c r="CD72" s="197"/>
      <c r="CE72" s="197"/>
      <c r="CF72" s="197"/>
      <c r="CG72" s="197"/>
      <c r="CH72" s="197"/>
      <c r="CI72" s="197"/>
      <c r="CJ72" s="197"/>
      <c r="CK72" s="197"/>
      <c r="CL72" s="197"/>
      <c r="CM72" s="197"/>
      <c r="CN72" s="197"/>
      <c r="CO72" s="197"/>
      <c r="CP72" s="197"/>
      <c r="CQ72" s="197"/>
      <c r="CR72" s="197"/>
      <c r="CS72" s="197"/>
      <c r="CT72" s="197"/>
      <c r="CU72" s="197"/>
      <c r="CV72" s="197"/>
      <c r="CW72" s="197"/>
      <c r="CX72" s="197"/>
      <c r="CY72" s="197"/>
      <c r="CZ72" s="197"/>
      <c r="DA72" s="197"/>
      <c r="DB72" s="197"/>
      <c r="DC72" s="197"/>
      <c r="DD72" s="197"/>
      <c r="DE72" s="197"/>
      <c r="DF72" s="197"/>
      <c r="DG72" s="197"/>
      <c r="DH72" s="197"/>
      <c r="DI72" s="197"/>
      <c r="DJ72" s="197"/>
      <c r="DK72" s="197"/>
      <c r="DL72" s="197"/>
      <c r="DM72" s="197"/>
      <c r="DN72" s="197"/>
      <c r="DO72" s="197"/>
      <c r="DP72" s="197"/>
      <c r="DQ72" s="197"/>
      <c r="DR72" s="197"/>
      <c r="DS72" s="197"/>
      <c r="DT72" s="197"/>
      <c r="DU72" s="197"/>
      <c r="DV72" s="197"/>
      <c r="DW72" s="197"/>
      <c r="DX72" s="197"/>
      <c r="DY72" s="197"/>
      <c r="DZ72" s="197"/>
      <c r="EA72" s="197"/>
      <c r="EB72" s="197"/>
      <c r="EC72" s="197"/>
      <c r="ED72" s="197"/>
      <c r="EE72" s="197"/>
      <c r="EF72" s="197"/>
      <c r="EG72" s="197"/>
      <c r="EH72" s="197"/>
      <c r="EI72" s="197"/>
      <c r="EJ72" s="197"/>
      <c r="EK72" s="197"/>
      <c r="EL72" s="197"/>
      <c r="EM72" s="197"/>
      <c r="EN72" s="197"/>
      <c r="EO72" s="197"/>
      <c r="EP72" s="197"/>
      <c r="EQ72" s="197"/>
      <c r="ER72" s="197"/>
      <c r="ES72" s="197"/>
      <c r="ET72" s="197"/>
      <c r="EU72" s="197"/>
      <c r="EV72" s="197"/>
      <c r="EW72" s="197"/>
      <c r="EX72" s="197"/>
      <c r="EY72" s="197"/>
      <c r="EZ72" s="197"/>
      <c r="FA72" s="197"/>
      <c r="FB72" s="197"/>
      <c r="FC72" s="197"/>
      <c r="FD72" s="197"/>
      <c r="FE72" s="197"/>
      <c r="FF72" s="197"/>
      <c r="FG72" s="197"/>
      <c r="FH72" s="197"/>
      <c r="FI72" s="197"/>
      <c r="FJ72" s="197"/>
      <c r="FK72" s="197"/>
      <c r="FL72" s="197"/>
      <c r="FM72" s="197"/>
      <c r="FN72" s="197"/>
      <c r="FO72" s="197"/>
      <c r="FP72" s="197"/>
      <c r="FQ72" s="197"/>
      <c r="FR72" s="197"/>
      <c r="FS72" s="197"/>
      <c r="FT72" s="197"/>
      <c r="FU72" s="197"/>
      <c r="FV72" s="197"/>
      <c r="FW72" s="197"/>
      <c r="FX72" s="197"/>
      <c r="FY72" s="197"/>
      <c r="FZ72" s="197"/>
      <c r="GA72" s="197"/>
      <c r="GB72" s="197"/>
      <c r="GC72" s="197"/>
      <c r="GD72" s="197"/>
      <c r="GE72" s="197"/>
      <c r="GF72" s="197"/>
      <c r="GG72" s="197"/>
      <c r="GH72" s="197"/>
      <c r="GI72" s="197"/>
      <c r="GJ72" s="197"/>
      <c r="GK72" s="197"/>
      <c r="GL72" s="197"/>
      <c r="GM72" s="197"/>
      <c r="GN72" s="197"/>
      <c r="GO72" s="197"/>
      <c r="GP72" s="197"/>
      <c r="GQ72" s="197"/>
      <c r="GR72" s="197"/>
      <c r="GS72" s="197"/>
      <c r="GT72" s="197"/>
      <c r="GU72" s="197"/>
      <c r="GV72" s="197"/>
      <c r="GW72" s="197"/>
      <c r="GX72" s="197"/>
      <c r="GY72" s="197"/>
      <c r="GZ72" s="197"/>
      <c r="HA72" s="197"/>
      <c r="HB72" s="197"/>
      <c r="HC72" s="197"/>
      <c r="HD72" s="197"/>
      <c r="HE72" s="197"/>
      <c r="HF72" s="197"/>
      <c r="HG72" s="197"/>
      <c r="HH72" s="197"/>
      <c r="HI72" s="197"/>
      <c r="HJ72" s="197"/>
      <c r="HK72" s="197"/>
      <c r="HL72" s="197"/>
      <c r="HM72" s="197"/>
      <c r="HN72" s="197"/>
      <c r="HO72" s="197"/>
      <c r="HP72" s="197"/>
      <c r="HQ72" s="197"/>
      <c r="HR72" s="197"/>
      <c r="HS72" s="197"/>
      <c r="HT72" s="197"/>
      <c r="HU72" s="197"/>
      <c r="HV72" s="197"/>
      <c r="HW72" s="197"/>
      <c r="HX72" s="197"/>
      <c r="HY72" s="197"/>
      <c r="HZ72" s="197"/>
      <c r="IA72" s="197"/>
      <c r="IB72" s="197"/>
      <c r="IC72" s="197"/>
      <c r="ID72" s="197"/>
      <c r="IE72" s="197"/>
      <c r="IF72" s="197"/>
      <c r="IG72" s="197"/>
      <c r="IH72" s="197"/>
      <c r="II72" s="197"/>
      <c r="IJ72" s="197"/>
      <c r="IK72" s="197"/>
      <c r="IL72" s="197"/>
      <c r="IM72" s="197"/>
      <c r="IN72" s="197"/>
    </row>
    <row r="73" spans="1:248">
      <c r="B73" s="169" t="s">
        <v>640</v>
      </c>
      <c r="C73" s="203"/>
      <c r="H73" s="143">
        <f>SUM(H69:H72)</f>
        <v>225000</v>
      </c>
      <c r="I73" s="197"/>
      <c r="J73" s="197"/>
      <c r="K73" s="197"/>
      <c r="L73" s="197"/>
      <c r="M73" s="197"/>
      <c r="N73" s="143"/>
      <c r="O73" s="143"/>
      <c r="P73" s="143">
        <f>SUM(P69:P72)</f>
        <v>560</v>
      </c>
      <c r="Q73" s="143"/>
      <c r="R73" s="143"/>
      <c r="S73" s="143">
        <f>SUM(S69:S72)</f>
        <v>640</v>
      </c>
      <c r="T73" s="143"/>
      <c r="U73" s="143"/>
      <c r="V73" s="143">
        <f>SUM(V69:V72)</f>
        <v>560</v>
      </c>
      <c r="W73" s="143"/>
      <c r="X73" s="143"/>
      <c r="Y73" s="143">
        <f>SUM(Y69:Y72)</f>
        <v>140</v>
      </c>
      <c r="Z73" s="143"/>
      <c r="AA73" s="143"/>
      <c r="AB73" s="197"/>
      <c r="AC73" s="197"/>
      <c r="AD73" s="197"/>
      <c r="AE73" s="197"/>
      <c r="AF73" s="197"/>
      <c r="AG73" s="197"/>
      <c r="AH73" s="197"/>
      <c r="AI73" s="197"/>
      <c r="AJ73" s="197"/>
      <c r="AK73" s="197"/>
      <c r="AL73" s="197"/>
      <c r="AM73" s="197"/>
      <c r="AN73" s="197"/>
      <c r="AO73" s="197"/>
      <c r="AP73" s="197"/>
      <c r="AQ73" s="197"/>
      <c r="AR73" s="197"/>
      <c r="AS73" s="197"/>
      <c r="AT73" s="197"/>
      <c r="AU73" s="197"/>
      <c r="AV73" s="197"/>
      <c r="AW73" s="197"/>
      <c r="AX73" s="197"/>
      <c r="AY73" s="197"/>
      <c r="AZ73" s="197"/>
      <c r="BA73" s="197"/>
      <c r="BB73" s="197"/>
      <c r="BC73" s="197"/>
      <c r="BD73" s="197"/>
      <c r="BE73" s="197"/>
      <c r="BF73" s="197"/>
      <c r="BG73" s="197"/>
      <c r="BH73" s="197"/>
      <c r="BI73" s="197"/>
      <c r="BJ73" s="197"/>
      <c r="BK73" s="197"/>
      <c r="BL73" s="197"/>
      <c r="BM73" s="197"/>
      <c r="BN73" s="197"/>
      <c r="BO73" s="197"/>
      <c r="BP73" s="197"/>
      <c r="BQ73" s="197"/>
      <c r="BR73" s="197"/>
      <c r="BS73" s="197"/>
      <c r="BT73" s="197"/>
      <c r="BU73" s="197"/>
      <c r="BV73" s="197"/>
      <c r="BW73" s="197"/>
      <c r="BX73" s="197"/>
      <c r="BY73" s="197"/>
      <c r="BZ73" s="197"/>
      <c r="CA73" s="197"/>
      <c r="CB73" s="197"/>
      <c r="CC73" s="197"/>
      <c r="CD73" s="197"/>
      <c r="CE73" s="197"/>
      <c r="CF73" s="197"/>
      <c r="CG73" s="197"/>
      <c r="CH73" s="197"/>
      <c r="CI73" s="197"/>
      <c r="CJ73" s="197"/>
      <c r="CK73" s="197"/>
      <c r="CL73" s="197"/>
      <c r="CM73" s="197"/>
      <c r="CN73" s="197"/>
      <c r="CO73" s="197"/>
      <c r="CP73" s="197"/>
      <c r="CQ73" s="197"/>
      <c r="CR73" s="197"/>
      <c r="CS73" s="197"/>
      <c r="CT73" s="197"/>
      <c r="CU73" s="197"/>
      <c r="CV73" s="197"/>
      <c r="CW73" s="197"/>
      <c r="CX73" s="197"/>
      <c r="CY73" s="197"/>
      <c r="CZ73" s="197"/>
      <c r="DA73" s="197"/>
      <c r="DB73" s="197"/>
      <c r="DC73" s="197"/>
      <c r="DD73" s="197"/>
      <c r="DE73" s="197"/>
      <c r="DF73" s="197"/>
      <c r="DG73" s="197"/>
      <c r="DH73" s="197"/>
      <c r="DI73" s="197"/>
      <c r="DJ73" s="197"/>
      <c r="DK73" s="197"/>
      <c r="DL73" s="197"/>
      <c r="DM73" s="197"/>
      <c r="DN73" s="197"/>
      <c r="DO73" s="197"/>
      <c r="DP73" s="197"/>
      <c r="DQ73" s="197"/>
      <c r="DR73" s="197"/>
      <c r="DS73" s="197"/>
      <c r="DT73" s="197"/>
      <c r="DU73" s="197"/>
      <c r="DV73" s="197"/>
      <c r="DW73" s="197"/>
      <c r="DX73" s="197"/>
      <c r="DY73" s="197"/>
      <c r="DZ73" s="197"/>
      <c r="EA73" s="197"/>
      <c r="EB73" s="197"/>
      <c r="EC73" s="197"/>
      <c r="ED73" s="197"/>
      <c r="EE73" s="197"/>
      <c r="EF73" s="197"/>
      <c r="EG73" s="197"/>
      <c r="EH73" s="197"/>
      <c r="EI73" s="197"/>
      <c r="EJ73" s="197"/>
      <c r="EK73" s="197"/>
      <c r="EL73" s="197"/>
      <c r="EM73" s="197"/>
      <c r="EN73" s="197"/>
      <c r="EO73" s="197"/>
      <c r="EP73" s="197"/>
      <c r="EQ73" s="197"/>
      <c r="ER73" s="197"/>
      <c r="ES73" s="197"/>
      <c r="ET73" s="197"/>
      <c r="EU73" s="197"/>
      <c r="EV73" s="197"/>
      <c r="EW73" s="197"/>
      <c r="EX73" s="197"/>
      <c r="EY73" s="197"/>
      <c r="EZ73" s="197"/>
      <c r="FA73" s="197"/>
      <c r="FB73" s="197"/>
      <c r="FC73" s="197"/>
      <c r="FD73" s="197"/>
      <c r="FE73" s="197"/>
      <c r="FF73" s="197"/>
      <c r="FG73" s="197"/>
      <c r="FH73" s="197"/>
      <c r="FI73" s="197"/>
      <c r="FJ73" s="197"/>
      <c r="FK73" s="197"/>
      <c r="FL73" s="197"/>
      <c r="FM73" s="197"/>
      <c r="FN73" s="197"/>
      <c r="FO73" s="197"/>
      <c r="FP73" s="197"/>
      <c r="FQ73" s="197"/>
      <c r="FR73" s="197"/>
      <c r="FS73" s="197"/>
      <c r="FT73" s="197"/>
      <c r="FU73" s="197"/>
      <c r="FV73" s="197"/>
      <c r="FW73" s="197"/>
      <c r="FX73" s="197"/>
      <c r="FY73" s="197"/>
      <c r="FZ73" s="197"/>
      <c r="GA73" s="197"/>
      <c r="GB73" s="197"/>
      <c r="GC73" s="197"/>
      <c r="GD73" s="197"/>
      <c r="GE73" s="197"/>
      <c r="GF73" s="197"/>
      <c r="GG73" s="197"/>
      <c r="GH73" s="197"/>
      <c r="GI73" s="197"/>
      <c r="GJ73" s="197"/>
      <c r="GK73" s="197"/>
      <c r="GL73" s="197"/>
      <c r="GM73" s="197"/>
      <c r="GN73" s="197"/>
      <c r="GO73" s="197"/>
      <c r="GP73" s="197"/>
      <c r="GQ73" s="197"/>
      <c r="GR73" s="197"/>
      <c r="GS73" s="197"/>
      <c r="GT73" s="197"/>
      <c r="GU73" s="197"/>
      <c r="GV73" s="197"/>
      <c r="GW73" s="197"/>
      <c r="GX73" s="197"/>
      <c r="GY73" s="197"/>
      <c r="GZ73" s="197"/>
      <c r="HA73" s="197"/>
      <c r="HB73" s="197"/>
      <c r="HC73" s="197"/>
      <c r="HD73" s="197"/>
      <c r="HE73" s="197"/>
      <c r="HF73" s="197"/>
      <c r="HG73" s="197"/>
      <c r="HH73" s="197"/>
      <c r="HI73" s="197"/>
      <c r="HJ73" s="197"/>
      <c r="HK73" s="197"/>
      <c r="HL73" s="197"/>
      <c r="HM73" s="197"/>
      <c r="HN73" s="197"/>
      <c r="HO73" s="197"/>
      <c r="HP73" s="197"/>
      <c r="HQ73" s="197"/>
      <c r="HR73" s="197"/>
      <c r="HS73" s="197"/>
      <c r="HT73" s="197"/>
      <c r="HU73" s="197"/>
      <c r="HV73" s="197"/>
      <c r="HW73" s="197"/>
      <c r="HX73" s="197"/>
      <c r="HY73" s="197"/>
      <c r="HZ73" s="197"/>
      <c r="IA73" s="197"/>
      <c r="IB73" s="197"/>
      <c r="IC73" s="197"/>
      <c r="ID73" s="197"/>
      <c r="IE73" s="197"/>
      <c r="IF73" s="197"/>
      <c r="IG73" s="197"/>
      <c r="IH73" s="197"/>
      <c r="II73" s="197"/>
      <c r="IJ73" s="197"/>
      <c r="IK73" s="197"/>
      <c r="IL73" s="197"/>
      <c r="IM73" s="197"/>
      <c r="IN73" s="197"/>
    </row>
    <row r="74" spans="1:248">
      <c r="B74" s="205"/>
      <c r="C74" s="203"/>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7"/>
      <c r="AS74" s="197"/>
      <c r="AT74" s="197"/>
      <c r="AU74" s="197"/>
      <c r="AV74" s="197"/>
      <c r="AW74" s="197"/>
      <c r="AX74" s="197"/>
      <c r="AY74" s="197"/>
      <c r="AZ74" s="197"/>
      <c r="BA74" s="197"/>
      <c r="BB74" s="197"/>
      <c r="BC74" s="197"/>
      <c r="BD74" s="197"/>
      <c r="BE74" s="197"/>
      <c r="BF74" s="197"/>
      <c r="BG74" s="197"/>
      <c r="BH74" s="197"/>
      <c r="BI74" s="197"/>
      <c r="BJ74" s="197"/>
      <c r="BK74" s="197"/>
      <c r="BL74" s="197"/>
      <c r="BM74" s="197"/>
      <c r="BN74" s="197"/>
      <c r="BO74" s="197"/>
      <c r="BP74" s="197"/>
      <c r="BQ74" s="197"/>
      <c r="BR74" s="197"/>
      <c r="BS74" s="197"/>
      <c r="BT74" s="197"/>
      <c r="BU74" s="197"/>
      <c r="BV74" s="197"/>
      <c r="BW74" s="197"/>
      <c r="BX74" s="197"/>
      <c r="BY74" s="197"/>
      <c r="BZ74" s="197"/>
      <c r="CA74" s="197"/>
      <c r="CB74" s="197"/>
      <c r="CC74" s="197"/>
      <c r="CD74" s="197"/>
      <c r="CE74" s="197"/>
      <c r="CF74" s="197"/>
      <c r="CG74" s="197"/>
      <c r="CH74" s="197"/>
      <c r="CI74" s="197"/>
      <c r="CJ74" s="197"/>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197"/>
      <c r="DU74" s="197"/>
      <c r="DV74" s="197"/>
      <c r="DW74" s="197"/>
      <c r="DX74" s="197"/>
      <c r="DY74" s="197"/>
      <c r="DZ74" s="197"/>
      <c r="EA74" s="197"/>
      <c r="EB74" s="197"/>
      <c r="EC74" s="197"/>
      <c r="ED74" s="197"/>
      <c r="EE74" s="197"/>
      <c r="EF74" s="197"/>
      <c r="EG74" s="197"/>
      <c r="EH74" s="197"/>
      <c r="EI74" s="197"/>
      <c r="EJ74" s="197"/>
      <c r="EK74" s="197"/>
      <c r="EL74" s="197"/>
      <c r="EM74" s="197"/>
      <c r="EN74" s="197"/>
      <c r="EO74" s="197"/>
      <c r="EP74" s="197"/>
      <c r="EQ74" s="197"/>
      <c r="ER74" s="197"/>
      <c r="ES74" s="197"/>
      <c r="ET74" s="197"/>
      <c r="EU74" s="197"/>
      <c r="EV74" s="197"/>
      <c r="EW74" s="197"/>
      <c r="EX74" s="197"/>
      <c r="EY74" s="197"/>
      <c r="EZ74" s="197"/>
      <c r="FA74" s="197"/>
      <c r="FB74" s="197"/>
      <c r="FC74" s="197"/>
      <c r="FD74" s="197"/>
      <c r="FE74" s="197"/>
      <c r="FF74" s="197"/>
      <c r="FG74" s="197"/>
      <c r="FH74" s="197"/>
      <c r="FI74" s="197"/>
      <c r="FJ74" s="197"/>
      <c r="FK74" s="197"/>
      <c r="FL74" s="197"/>
      <c r="FM74" s="197"/>
      <c r="FN74" s="197"/>
      <c r="FO74" s="197"/>
      <c r="FP74" s="197"/>
      <c r="FQ74" s="197"/>
      <c r="FR74" s="197"/>
      <c r="FS74" s="197"/>
      <c r="FT74" s="197"/>
      <c r="FU74" s="197"/>
      <c r="FV74" s="197"/>
      <c r="FW74" s="197"/>
      <c r="FX74" s="197"/>
      <c r="FY74" s="197"/>
      <c r="FZ74" s="197"/>
      <c r="GA74" s="197"/>
      <c r="GB74" s="197"/>
      <c r="GC74" s="197"/>
      <c r="GD74" s="197"/>
      <c r="GE74" s="197"/>
      <c r="GF74" s="197"/>
      <c r="GG74" s="197"/>
      <c r="GH74" s="197"/>
      <c r="GI74" s="197"/>
      <c r="GJ74" s="197"/>
      <c r="GK74" s="197"/>
      <c r="GL74" s="197"/>
      <c r="GM74" s="197"/>
      <c r="GN74" s="197"/>
      <c r="GO74" s="197"/>
      <c r="GP74" s="197"/>
      <c r="GQ74" s="197"/>
      <c r="GR74" s="197"/>
      <c r="GS74" s="197"/>
      <c r="GT74" s="197"/>
      <c r="GU74" s="197"/>
      <c r="GV74" s="197"/>
      <c r="GW74" s="197"/>
      <c r="GX74" s="197"/>
      <c r="GY74" s="197"/>
      <c r="GZ74" s="197"/>
      <c r="HA74" s="197"/>
      <c r="HB74" s="197"/>
      <c r="HC74" s="197"/>
      <c r="HD74" s="197"/>
      <c r="HE74" s="197"/>
      <c r="HF74" s="197"/>
      <c r="HG74" s="197"/>
      <c r="HH74" s="197"/>
      <c r="HI74" s="197"/>
      <c r="HJ74" s="197"/>
      <c r="HK74" s="197"/>
      <c r="HL74" s="197"/>
      <c r="HM74" s="197"/>
      <c r="HN74" s="197"/>
      <c r="HO74" s="197"/>
      <c r="HP74" s="197"/>
      <c r="HQ74" s="197"/>
      <c r="HR74" s="197"/>
      <c r="HS74" s="197"/>
      <c r="HT74" s="197"/>
      <c r="HU74" s="197"/>
      <c r="HV74" s="197"/>
      <c r="HW74" s="197"/>
      <c r="HX74" s="197"/>
      <c r="HY74" s="197"/>
      <c r="HZ74" s="197"/>
      <c r="IA74" s="197"/>
      <c r="IB74" s="197"/>
      <c r="IC74" s="197"/>
      <c r="ID74" s="197"/>
      <c r="IE74" s="197"/>
      <c r="IF74" s="197"/>
      <c r="IG74" s="197"/>
      <c r="IH74" s="197"/>
      <c r="II74" s="197"/>
      <c r="IJ74" s="197"/>
      <c r="IK74" s="197"/>
      <c r="IL74" s="197"/>
      <c r="IM74" s="197"/>
      <c r="IN74" s="197"/>
    </row>
    <row r="75" spans="1:248">
      <c r="B75" s="205"/>
      <c r="C75" s="203"/>
      <c r="D75" s="74" t="s">
        <v>609</v>
      </c>
      <c r="E75" s="74" t="s">
        <v>696</v>
      </c>
      <c r="F75" s="74" t="s">
        <v>610</v>
      </c>
      <c r="G75" s="74" t="s">
        <v>611</v>
      </c>
      <c r="H75" s="74" t="s">
        <v>764</v>
      </c>
      <c r="I75" s="197"/>
      <c r="J75" s="197"/>
      <c r="K75" s="197"/>
      <c r="L75" s="197"/>
      <c r="M75" s="197"/>
      <c r="N75" s="197"/>
      <c r="O75" s="197"/>
      <c r="P75" s="197"/>
      <c r="Q75" s="197"/>
      <c r="R75" s="197"/>
      <c r="S75" s="197"/>
      <c r="T75" s="197"/>
      <c r="U75" s="197"/>
      <c r="V75" s="197"/>
      <c r="W75" s="197"/>
      <c r="X75" s="197"/>
      <c r="Y75" s="197"/>
      <c r="Z75" s="197"/>
      <c r="AA75" s="197"/>
      <c r="AB75" s="197"/>
      <c r="AC75" s="197"/>
      <c r="AD75" s="197"/>
      <c r="AE75" s="197"/>
      <c r="AF75" s="197"/>
      <c r="AG75" s="197"/>
      <c r="AH75" s="197"/>
      <c r="AI75" s="197"/>
      <c r="AJ75" s="197"/>
      <c r="AK75" s="197"/>
      <c r="AL75" s="197"/>
      <c r="AM75" s="197"/>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7"/>
      <c r="BQ75" s="197"/>
      <c r="BR75" s="197"/>
      <c r="BS75" s="197"/>
      <c r="BT75" s="197"/>
      <c r="BU75" s="197"/>
      <c r="BV75" s="197"/>
      <c r="BW75" s="197"/>
      <c r="BX75" s="197"/>
      <c r="BY75" s="197"/>
      <c r="BZ75" s="197"/>
      <c r="CA75" s="197"/>
      <c r="CB75" s="197"/>
      <c r="CC75" s="197"/>
      <c r="CD75" s="197"/>
      <c r="CE75" s="197"/>
      <c r="CF75" s="197"/>
      <c r="CG75" s="197"/>
      <c r="CH75" s="197"/>
      <c r="CI75" s="197"/>
      <c r="CJ75" s="197"/>
      <c r="CK75" s="197"/>
      <c r="CL75" s="197"/>
      <c r="CM75" s="197"/>
      <c r="CN75" s="197"/>
      <c r="CO75" s="197"/>
      <c r="CP75" s="197"/>
      <c r="CQ75" s="197"/>
      <c r="CR75" s="197"/>
      <c r="CS75" s="197"/>
      <c r="CT75" s="197"/>
      <c r="CU75" s="197"/>
      <c r="CV75" s="197"/>
      <c r="CW75" s="197"/>
      <c r="CX75" s="197"/>
      <c r="CY75" s="197"/>
      <c r="CZ75" s="197"/>
      <c r="DA75" s="197"/>
      <c r="DB75" s="197"/>
      <c r="DC75" s="197"/>
      <c r="DD75" s="197"/>
      <c r="DE75" s="197"/>
      <c r="DF75" s="197"/>
      <c r="DG75" s="197"/>
      <c r="DH75" s="197"/>
      <c r="DI75" s="197"/>
      <c r="DJ75" s="197"/>
      <c r="DK75" s="197"/>
      <c r="DL75" s="197"/>
      <c r="DM75" s="197"/>
      <c r="DN75" s="197"/>
      <c r="DO75" s="197"/>
      <c r="DP75" s="197"/>
      <c r="DQ75" s="197"/>
      <c r="DR75" s="197"/>
      <c r="DS75" s="197"/>
      <c r="DT75" s="197"/>
      <c r="DU75" s="197"/>
      <c r="DV75" s="197"/>
      <c r="DW75" s="197"/>
      <c r="DX75" s="197"/>
      <c r="DY75" s="197"/>
      <c r="DZ75" s="197"/>
      <c r="EA75" s="197"/>
      <c r="EB75" s="197"/>
      <c r="EC75" s="197"/>
      <c r="ED75" s="197"/>
      <c r="EE75" s="197"/>
      <c r="EF75" s="197"/>
      <c r="EG75" s="197"/>
      <c r="EH75" s="197"/>
      <c r="EI75" s="197"/>
      <c r="EJ75" s="197"/>
      <c r="EK75" s="197"/>
      <c r="EL75" s="197"/>
      <c r="EM75" s="197"/>
      <c r="EN75" s="197"/>
      <c r="EO75" s="197"/>
      <c r="EP75" s="197"/>
      <c r="EQ75" s="197"/>
      <c r="ER75" s="197"/>
      <c r="ES75" s="197"/>
      <c r="ET75" s="197"/>
      <c r="EU75" s="197"/>
      <c r="EV75" s="197"/>
      <c r="EW75" s="197"/>
      <c r="EX75" s="197"/>
      <c r="EY75" s="197"/>
      <c r="EZ75" s="197"/>
      <c r="FA75" s="197"/>
      <c r="FB75" s="197"/>
      <c r="FC75" s="197"/>
      <c r="FD75" s="197"/>
      <c r="FE75" s="197"/>
      <c r="FF75" s="197"/>
      <c r="FG75" s="197"/>
      <c r="FH75" s="197"/>
      <c r="FI75" s="197"/>
      <c r="FJ75" s="197"/>
      <c r="FK75" s="197"/>
      <c r="FL75" s="197"/>
      <c r="FM75" s="197"/>
      <c r="FN75" s="197"/>
      <c r="FO75" s="197"/>
      <c r="FP75" s="197"/>
      <c r="FQ75" s="197"/>
      <c r="FR75" s="197"/>
      <c r="FS75" s="197"/>
      <c r="FT75" s="197"/>
      <c r="FU75" s="197"/>
      <c r="FV75" s="197"/>
      <c r="FW75" s="197"/>
      <c r="FX75" s="197"/>
      <c r="FY75" s="197"/>
      <c r="FZ75" s="197"/>
      <c r="GA75" s="197"/>
      <c r="GB75" s="197"/>
      <c r="GC75" s="197"/>
      <c r="GD75" s="197"/>
      <c r="GE75" s="197"/>
      <c r="GF75" s="197"/>
      <c r="GG75" s="197"/>
      <c r="GH75" s="197"/>
      <c r="GI75" s="197"/>
      <c r="GJ75" s="197"/>
      <c r="GK75" s="197"/>
      <c r="GL75" s="197"/>
      <c r="GM75" s="197"/>
      <c r="GN75" s="197"/>
      <c r="GO75" s="197"/>
      <c r="GP75" s="197"/>
      <c r="GQ75" s="197"/>
      <c r="GR75" s="197"/>
      <c r="GS75" s="197"/>
      <c r="GT75" s="197"/>
      <c r="GU75" s="197"/>
      <c r="GV75" s="197"/>
      <c r="GW75" s="197"/>
      <c r="GX75" s="197"/>
      <c r="GY75" s="197"/>
      <c r="GZ75" s="197"/>
      <c r="HA75" s="197"/>
      <c r="HB75" s="197"/>
      <c r="HC75" s="197"/>
      <c r="HD75" s="197"/>
      <c r="HE75" s="197"/>
      <c r="HF75" s="197"/>
      <c r="HG75" s="197"/>
      <c r="HH75" s="197"/>
      <c r="HI75" s="197"/>
      <c r="HJ75" s="197"/>
      <c r="HK75" s="197"/>
      <c r="HL75" s="197"/>
      <c r="HM75" s="197"/>
      <c r="HN75" s="197"/>
      <c r="HO75" s="197"/>
      <c r="HP75" s="197"/>
      <c r="HQ75" s="197"/>
      <c r="HR75" s="197"/>
      <c r="HS75" s="197"/>
      <c r="HT75" s="197"/>
      <c r="HU75" s="197"/>
      <c r="HV75" s="197"/>
      <c r="HW75" s="197"/>
      <c r="HX75" s="197"/>
      <c r="HY75" s="197"/>
      <c r="HZ75" s="197"/>
      <c r="IA75" s="197"/>
      <c r="IB75" s="197"/>
      <c r="IC75" s="197"/>
      <c r="ID75" s="197"/>
      <c r="IE75" s="197"/>
      <c r="IF75" s="197"/>
      <c r="IG75" s="197"/>
      <c r="IH75" s="197"/>
      <c r="II75" s="197"/>
      <c r="IJ75" s="197"/>
      <c r="IK75" s="197"/>
      <c r="IL75" s="197"/>
      <c r="IM75" s="197"/>
      <c r="IN75" s="197"/>
    </row>
    <row r="76" spans="1:248">
      <c r="B76" s="211" t="s">
        <v>374</v>
      </c>
      <c r="C76" s="211" t="s">
        <v>122</v>
      </c>
      <c r="D76" s="74">
        <f>H85</f>
        <v>50000</v>
      </c>
      <c r="E76" s="74">
        <f>P85</f>
        <v>80</v>
      </c>
      <c r="F76" s="74">
        <f>S85</f>
        <v>160</v>
      </c>
      <c r="G76" s="74">
        <f>V85</f>
        <v>320</v>
      </c>
      <c r="H76" s="74">
        <f>Y85</f>
        <v>20</v>
      </c>
      <c r="I76" s="197"/>
      <c r="J76" s="197"/>
      <c r="K76" s="197"/>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7"/>
      <c r="AI76" s="197"/>
      <c r="AJ76" s="197"/>
      <c r="AK76" s="197"/>
      <c r="AL76" s="197"/>
      <c r="AM76" s="197"/>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7"/>
      <c r="BQ76" s="197"/>
      <c r="BR76" s="197"/>
      <c r="BS76" s="197"/>
      <c r="BT76" s="197"/>
      <c r="BU76" s="197"/>
      <c r="BV76" s="197"/>
      <c r="BW76" s="197"/>
      <c r="BX76" s="197"/>
      <c r="BY76" s="197"/>
      <c r="BZ76" s="197"/>
      <c r="CA76" s="197"/>
      <c r="CB76" s="197"/>
      <c r="CC76" s="197"/>
      <c r="CD76" s="197"/>
      <c r="CE76" s="197"/>
      <c r="CF76" s="197"/>
      <c r="CG76" s="197"/>
      <c r="CH76" s="197"/>
      <c r="CI76" s="197"/>
      <c r="CJ76" s="197"/>
      <c r="CK76" s="197"/>
      <c r="CL76" s="197"/>
      <c r="CM76" s="197"/>
      <c r="CN76" s="197"/>
      <c r="CO76" s="197"/>
      <c r="CP76" s="197"/>
      <c r="CQ76" s="197"/>
      <c r="CR76" s="197"/>
      <c r="CS76" s="197"/>
      <c r="CT76" s="197"/>
      <c r="CU76" s="197"/>
      <c r="CV76" s="197"/>
      <c r="CW76" s="197"/>
      <c r="CX76" s="197"/>
      <c r="CY76" s="197"/>
      <c r="CZ76" s="197"/>
      <c r="DA76" s="197"/>
      <c r="DB76" s="197"/>
      <c r="DC76" s="197"/>
      <c r="DD76" s="197"/>
      <c r="DE76" s="197"/>
      <c r="DF76" s="197"/>
      <c r="DG76" s="197"/>
      <c r="DH76" s="197"/>
      <c r="DI76" s="197"/>
      <c r="DJ76" s="197"/>
      <c r="DK76" s="197"/>
      <c r="DL76" s="197"/>
      <c r="DM76" s="197"/>
      <c r="DN76" s="197"/>
      <c r="DO76" s="197"/>
      <c r="DP76" s="197"/>
      <c r="DQ76" s="197"/>
      <c r="DR76" s="197"/>
      <c r="DS76" s="197"/>
      <c r="DT76" s="197"/>
      <c r="DU76" s="197"/>
      <c r="DV76" s="197"/>
      <c r="DW76" s="197"/>
      <c r="DX76" s="197"/>
      <c r="DY76" s="197"/>
      <c r="DZ76" s="197"/>
      <c r="EA76" s="197"/>
      <c r="EB76" s="197"/>
      <c r="EC76" s="197"/>
      <c r="ED76" s="197"/>
      <c r="EE76" s="197"/>
      <c r="EF76" s="197"/>
      <c r="EG76" s="197"/>
      <c r="EH76" s="197"/>
      <c r="EI76" s="197"/>
      <c r="EJ76" s="197"/>
      <c r="EK76" s="197"/>
      <c r="EL76" s="197"/>
      <c r="EM76" s="197"/>
      <c r="EN76" s="197"/>
      <c r="EO76" s="197"/>
      <c r="EP76" s="197"/>
      <c r="EQ76" s="197"/>
      <c r="ER76" s="197"/>
      <c r="ES76" s="197"/>
      <c r="ET76" s="197"/>
      <c r="EU76" s="197"/>
      <c r="EV76" s="197"/>
      <c r="EW76" s="197"/>
      <c r="EX76" s="197"/>
      <c r="EY76" s="197"/>
      <c r="EZ76" s="197"/>
      <c r="FA76" s="197"/>
      <c r="FB76" s="197"/>
      <c r="FC76" s="197"/>
      <c r="FD76" s="197"/>
      <c r="FE76" s="197"/>
      <c r="FF76" s="197"/>
      <c r="FG76" s="197"/>
      <c r="FH76" s="197"/>
      <c r="FI76" s="197"/>
      <c r="FJ76" s="197"/>
      <c r="FK76" s="197"/>
      <c r="FL76" s="197"/>
      <c r="FM76" s="197"/>
      <c r="FN76" s="197"/>
      <c r="FO76" s="197"/>
      <c r="FP76" s="197"/>
      <c r="FQ76" s="197"/>
      <c r="FR76" s="197"/>
      <c r="FS76" s="197"/>
      <c r="FT76" s="197"/>
      <c r="FU76" s="197"/>
      <c r="FV76" s="197"/>
      <c r="FW76" s="197"/>
      <c r="FX76" s="197"/>
      <c r="FY76" s="197"/>
      <c r="FZ76" s="197"/>
      <c r="GA76" s="197"/>
      <c r="GB76" s="197"/>
      <c r="GC76" s="197"/>
      <c r="GD76" s="197"/>
      <c r="GE76" s="197"/>
      <c r="GF76" s="197"/>
      <c r="GG76" s="197"/>
      <c r="GH76" s="197"/>
      <c r="GI76" s="197"/>
      <c r="GJ76" s="197"/>
      <c r="GK76" s="197"/>
      <c r="GL76" s="197"/>
      <c r="GM76" s="197"/>
      <c r="GN76" s="197"/>
      <c r="GO76" s="197"/>
      <c r="GP76" s="197"/>
      <c r="GQ76" s="197"/>
      <c r="GR76" s="197"/>
      <c r="GS76" s="197"/>
      <c r="GT76" s="197"/>
      <c r="GU76" s="197"/>
      <c r="GV76" s="197"/>
      <c r="GW76" s="197"/>
      <c r="GX76" s="197"/>
      <c r="GY76" s="197"/>
      <c r="GZ76" s="197"/>
      <c r="HA76" s="197"/>
      <c r="HB76" s="197"/>
      <c r="HC76" s="197"/>
      <c r="HD76" s="197"/>
      <c r="HE76" s="197"/>
      <c r="HF76" s="197"/>
      <c r="HG76" s="197"/>
      <c r="HH76" s="197"/>
      <c r="HI76" s="197"/>
      <c r="HJ76" s="197"/>
      <c r="HK76" s="197"/>
      <c r="HL76" s="197"/>
      <c r="HM76" s="197"/>
      <c r="HN76" s="197"/>
      <c r="HO76" s="197"/>
      <c r="HP76" s="197"/>
      <c r="HQ76" s="197"/>
      <c r="HR76" s="197"/>
      <c r="HS76" s="197"/>
      <c r="HT76" s="197"/>
      <c r="HU76" s="197"/>
      <c r="HV76" s="197"/>
      <c r="HW76" s="197"/>
      <c r="HX76" s="197"/>
      <c r="HY76" s="197"/>
      <c r="HZ76" s="197"/>
      <c r="IA76" s="197"/>
      <c r="IB76" s="197"/>
      <c r="IC76" s="197"/>
      <c r="ID76" s="197"/>
      <c r="IE76" s="197"/>
      <c r="IF76" s="197"/>
      <c r="IG76" s="197"/>
      <c r="IH76" s="197"/>
      <c r="II76" s="197"/>
      <c r="IJ76" s="197"/>
      <c r="IK76" s="197"/>
      <c r="IL76" s="197"/>
      <c r="IM76" s="197"/>
      <c r="IN76" s="197"/>
    </row>
    <row r="77" spans="1:248">
      <c r="B77" s="211"/>
      <c r="C77" s="211"/>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7"/>
      <c r="AY77" s="197"/>
      <c r="AZ77" s="197"/>
      <c r="BA77" s="197"/>
      <c r="BB77" s="197"/>
      <c r="BC77" s="197"/>
      <c r="BD77" s="197"/>
      <c r="BE77" s="197"/>
      <c r="BF77" s="197"/>
      <c r="BG77" s="197"/>
      <c r="BH77" s="197"/>
      <c r="BI77" s="197"/>
      <c r="BJ77" s="197"/>
      <c r="BK77" s="197"/>
      <c r="BL77" s="197"/>
      <c r="BM77" s="197"/>
      <c r="BN77" s="197"/>
      <c r="BO77" s="197"/>
      <c r="BP77" s="197"/>
      <c r="BQ77" s="197"/>
      <c r="BR77" s="197"/>
      <c r="BS77" s="197"/>
      <c r="BT77" s="197"/>
      <c r="BU77" s="197"/>
      <c r="BV77" s="197"/>
      <c r="BW77" s="197"/>
      <c r="BX77" s="197"/>
      <c r="BY77" s="197"/>
      <c r="BZ77" s="197"/>
      <c r="CA77" s="197"/>
      <c r="CB77" s="197"/>
      <c r="CC77" s="197"/>
      <c r="CD77" s="197"/>
      <c r="CE77" s="197"/>
      <c r="CF77" s="197"/>
      <c r="CG77" s="197"/>
      <c r="CH77" s="197"/>
      <c r="CI77" s="197"/>
      <c r="CJ77" s="197"/>
      <c r="CK77" s="197"/>
      <c r="CL77" s="197"/>
      <c r="CM77" s="197"/>
      <c r="CN77" s="197"/>
      <c r="CO77" s="197"/>
      <c r="CP77" s="197"/>
      <c r="CQ77" s="197"/>
      <c r="CR77" s="197"/>
      <c r="CS77" s="197"/>
      <c r="CT77" s="197"/>
      <c r="CU77" s="197"/>
      <c r="CV77" s="197"/>
      <c r="CW77" s="197"/>
      <c r="CX77" s="197"/>
      <c r="CY77" s="197"/>
      <c r="CZ77" s="197"/>
      <c r="DA77" s="197"/>
      <c r="DB77" s="197"/>
      <c r="DC77" s="197"/>
      <c r="DD77" s="197"/>
      <c r="DE77" s="197"/>
      <c r="DF77" s="197"/>
      <c r="DG77" s="197"/>
      <c r="DH77" s="197"/>
      <c r="DI77" s="197"/>
      <c r="DJ77" s="197"/>
      <c r="DK77" s="197"/>
      <c r="DL77" s="197"/>
      <c r="DM77" s="197"/>
      <c r="DN77" s="197"/>
      <c r="DO77" s="197"/>
      <c r="DP77" s="197"/>
      <c r="DQ77" s="197"/>
      <c r="DR77" s="197"/>
      <c r="DS77" s="197"/>
      <c r="DT77" s="197"/>
      <c r="DU77" s="197"/>
      <c r="DV77" s="197"/>
      <c r="DW77" s="197"/>
      <c r="DX77" s="197"/>
      <c r="DY77" s="197"/>
      <c r="DZ77" s="197"/>
      <c r="EA77" s="197"/>
      <c r="EB77" s="197"/>
      <c r="EC77" s="197"/>
      <c r="ED77" s="197"/>
      <c r="EE77" s="197"/>
      <c r="EF77" s="197"/>
      <c r="EG77" s="197"/>
      <c r="EH77" s="197"/>
      <c r="EI77" s="197"/>
      <c r="EJ77" s="197"/>
      <c r="EK77" s="197"/>
      <c r="EL77" s="197"/>
      <c r="EM77" s="197"/>
      <c r="EN77" s="197"/>
      <c r="EO77" s="197"/>
      <c r="EP77" s="197"/>
      <c r="EQ77" s="197"/>
      <c r="ER77" s="197"/>
      <c r="ES77" s="197"/>
      <c r="ET77" s="197"/>
      <c r="EU77" s="197"/>
      <c r="EV77" s="197"/>
      <c r="EW77" s="197"/>
      <c r="EX77" s="197"/>
      <c r="EY77" s="197"/>
      <c r="EZ77" s="197"/>
      <c r="FA77" s="197"/>
      <c r="FB77" s="197"/>
      <c r="FC77" s="197"/>
      <c r="FD77" s="197"/>
      <c r="FE77" s="197"/>
      <c r="FF77" s="197"/>
      <c r="FG77" s="197"/>
      <c r="FH77" s="197"/>
      <c r="FI77" s="197"/>
      <c r="FJ77" s="197"/>
      <c r="FK77" s="197"/>
      <c r="FL77" s="197"/>
      <c r="FM77" s="197"/>
      <c r="FN77" s="197"/>
      <c r="FO77" s="197"/>
      <c r="FP77" s="197"/>
      <c r="FQ77" s="197"/>
      <c r="FR77" s="197"/>
      <c r="FS77" s="197"/>
      <c r="FT77" s="197"/>
      <c r="FU77" s="197"/>
      <c r="FV77" s="197"/>
      <c r="FW77" s="197"/>
      <c r="FX77" s="197"/>
      <c r="FY77" s="197"/>
      <c r="FZ77" s="197"/>
      <c r="GA77" s="197"/>
      <c r="GB77" s="197"/>
      <c r="GC77" s="197"/>
      <c r="GD77" s="197"/>
      <c r="GE77" s="197"/>
      <c r="GF77" s="197"/>
      <c r="GG77" s="197"/>
      <c r="GH77" s="197"/>
      <c r="GI77" s="197"/>
      <c r="GJ77" s="197"/>
      <c r="GK77" s="197"/>
      <c r="GL77" s="197"/>
      <c r="GM77" s="197"/>
      <c r="GN77" s="197"/>
      <c r="GO77" s="197"/>
      <c r="GP77" s="197"/>
      <c r="GQ77" s="197"/>
      <c r="GR77" s="197"/>
      <c r="GS77" s="197"/>
      <c r="GT77" s="197"/>
      <c r="GU77" s="197"/>
      <c r="GV77" s="197"/>
      <c r="GW77" s="197"/>
      <c r="GX77" s="197"/>
      <c r="GY77" s="197"/>
      <c r="GZ77" s="197"/>
      <c r="HA77" s="197"/>
      <c r="HB77" s="197"/>
      <c r="HC77" s="197"/>
      <c r="HD77" s="197"/>
      <c r="HE77" s="197"/>
      <c r="HF77" s="197"/>
      <c r="HG77" s="197"/>
      <c r="HH77" s="197"/>
      <c r="HI77" s="197"/>
      <c r="HJ77" s="197"/>
      <c r="HK77" s="197"/>
      <c r="HL77" s="197"/>
      <c r="HM77" s="197"/>
      <c r="HN77" s="197"/>
      <c r="HO77" s="197"/>
      <c r="HP77" s="197"/>
      <c r="HQ77" s="197"/>
      <c r="HR77" s="197"/>
      <c r="HS77" s="197"/>
      <c r="HT77" s="197"/>
      <c r="HU77" s="197"/>
      <c r="HV77" s="197"/>
      <c r="HW77" s="197"/>
      <c r="HX77" s="197"/>
      <c r="HY77" s="197"/>
      <c r="HZ77" s="197"/>
      <c r="IA77" s="197"/>
      <c r="IB77" s="197"/>
      <c r="IC77" s="197"/>
      <c r="ID77" s="197"/>
      <c r="IE77" s="197"/>
      <c r="IF77" s="197"/>
      <c r="IG77" s="197"/>
      <c r="IH77" s="197"/>
      <c r="II77" s="197"/>
      <c r="IJ77" s="197"/>
      <c r="IK77" s="197"/>
      <c r="IL77" s="197"/>
      <c r="IM77" s="197"/>
      <c r="IN77" s="197"/>
    </row>
    <row r="78" spans="1:248">
      <c r="B78" s="211" t="s">
        <v>1075</v>
      </c>
      <c r="C78" s="211"/>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7"/>
      <c r="BQ78" s="197"/>
      <c r="BR78" s="197"/>
      <c r="BS78" s="197"/>
      <c r="BT78" s="197"/>
      <c r="BU78" s="197"/>
      <c r="BV78" s="197"/>
      <c r="BW78" s="197"/>
      <c r="BX78" s="197"/>
      <c r="BY78" s="197"/>
      <c r="BZ78" s="197"/>
      <c r="CA78" s="197"/>
      <c r="CB78" s="197"/>
      <c r="CC78" s="197"/>
      <c r="CD78" s="197"/>
      <c r="CE78" s="197"/>
      <c r="CF78" s="197"/>
      <c r="CG78" s="197"/>
      <c r="CH78" s="197"/>
      <c r="CI78" s="197"/>
      <c r="CJ78" s="197"/>
      <c r="CK78" s="197"/>
      <c r="CL78" s="197"/>
      <c r="CM78" s="197"/>
      <c r="CN78" s="197"/>
      <c r="CO78" s="197"/>
      <c r="CP78" s="197"/>
      <c r="CQ78" s="197"/>
      <c r="CR78" s="197"/>
      <c r="CS78" s="197"/>
      <c r="CT78" s="197"/>
      <c r="CU78" s="197"/>
      <c r="CV78" s="197"/>
      <c r="CW78" s="197"/>
      <c r="CX78" s="197"/>
      <c r="CY78" s="197"/>
      <c r="CZ78" s="197"/>
      <c r="DA78" s="197"/>
      <c r="DB78" s="197"/>
      <c r="DC78" s="197"/>
      <c r="DD78" s="197"/>
      <c r="DE78" s="197"/>
      <c r="DF78" s="197"/>
      <c r="DG78" s="197"/>
      <c r="DH78" s="197"/>
      <c r="DI78" s="197"/>
      <c r="DJ78" s="197"/>
      <c r="DK78" s="197"/>
      <c r="DL78" s="197"/>
      <c r="DM78" s="197"/>
      <c r="DN78" s="197"/>
      <c r="DO78" s="197"/>
      <c r="DP78" s="197"/>
      <c r="DQ78" s="197"/>
      <c r="DR78" s="197"/>
      <c r="DS78" s="197"/>
      <c r="DT78" s="197"/>
      <c r="DU78" s="197"/>
      <c r="DV78" s="197"/>
      <c r="DW78" s="197"/>
      <c r="DX78" s="197"/>
      <c r="DY78" s="197"/>
      <c r="DZ78" s="197"/>
      <c r="EA78" s="197"/>
      <c r="EB78" s="197"/>
      <c r="EC78" s="197"/>
      <c r="ED78" s="197"/>
      <c r="EE78" s="197"/>
      <c r="EF78" s="197"/>
      <c r="EG78" s="197"/>
      <c r="EH78" s="197"/>
      <c r="EI78" s="197"/>
      <c r="EJ78" s="197"/>
      <c r="EK78" s="197"/>
      <c r="EL78" s="197"/>
      <c r="EM78" s="197"/>
      <c r="EN78" s="197"/>
      <c r="EO78" s="197"/>
      <c r="EP78" s="197"/>
      <c r="EQ78" s="197"/>
      <c r="ER78" s="197"/>
      <c r="ES78" s="197"/>
      <c r="ET78" s="197"/>
      <c r="EU78" s="197"/>
      <c r="EV78" s="197"/>
      <c r="EW78" s="197"/>
      <c r="EX78" s="197"/>
      <c r="EY78" s="197"/>
      <c r="EZ78" s="197"/>
      <c r="FA78" s="197"/>
      <c r="FB78" s="197"/>
      <c r="FC78" s="197"/>
      <c r="FD78" s="197"/>
      <c r="FE78" s="197"/>
      <c r="FF78" s="197"/>
      <c r="FG78" s="197"/>
      <c r="FH78" s="197"/>
      <c r="FI78" s="197"/>
      <c r="FJ78" s="197"/>
      <c r="FK78" s="197"/>
      <c r="FL78" s="197"/>
      <c r="FM78" s="197"/>
      <c r="FN78" s="197"/>
      <c r="FO78" s="197"/>
      <c r="FP78" s="197"/>
      <c r="FQ78" s="197"/>
      <c r="FR78" s="197"/>
      <c r="FS78" s="197"/>
      <c r="FT78" s="197"/>
      <c r="FU78" s="197"/>
      <c r="FV78" s="197"/>
      <c r="FW78" s="197"/>
      <c r="FX78" s="197"/>
      <c r="FY78" s="197"/>
      <c r="FZ78" s="197"/>
      <c r="GA78" s="197"/>
      <c r="GB78" s="197"/>
      <c r="GC78" s="197"/>
      <c r="GD78" s="197"/>
      <c r="GE78" s="197"/>
      <c r="GF78" s="197"/>
      <c r="GG78" s="197"/>
      <c r="GH78" s="197"/>
      <c r="GI78" s="197"/>
      <c r="GJ78" s="197"/>
      <c r="GK78" s="197"/>
      <c r="GL78" s="197"/>
      <c r="GM78" s="197"/>
      <c r="GN78" s="197"/>
      <c r="GO78" s="197"/>
      <c r="GP78" s="197"/>
      <c r="GQ78" s="197"/>
      <c r="GR78" s="197"/>
      <c r="GS78" s="197"/>
      <c r="GT78" s="197"/>
      <c r="GU78" s="197"/>
      <c r="GV78" s="197"/>
      <c r="GW78" s="197"/>
      <c r="GX78" s="197"/>
      <c r="GY78" s="197"/>
      <c r="GZ78" s="197"/>
      <c r="HA78" s="197"/>
      <c r="HB78" s="197"/>
      <c r="HC78" s="197"/>
      <c r="HD78" s="197"/>
      <c r="HE78" s="197"/>
      <c r="HF78" s="197"/>
      <c r="HG78" s="197"/>
      <c r="HH78" s="197"/>
      <c r="HI78" s="197"/>
      <c r="HJ78" s="197"/>
      <c r="HK78" s="197"/>
      <c r="HL78" s="197"/>
      <c r="HM78" s="197"/>
      <c r="HN78" s="197"/>
      <c r="HO78" s="197"/>
      <c r="HP78" s="197"/>
      <c r="HQ78" s="197"/>
      <c r="HR78" s="197"/>
      <c r="HS78" s="197"/>
      <c r="HT78" s="197"/>
      <c r="HU78" s="197"/>
      <c r="HV78" s="197"/>
      <c r="HW78" s="197"/>
      <c r="HX78" s="197"/>
      <c r="HY78" s="197"/>
      <c r="HZ78" s="197"/>
      <c r="IA78" s="197"/>
      <c r="IB78" s="197"/>
      <c r="IC78" s="197"/>
      <c r="ID78" s="197"/>
      <c r="IE78" s="197"/>
      <c r="IF78" s="197"/>
      <c r="IG78" s="197"/>
      <c r="IH78" s="197"/>
      <c r="II78" s="197"/>
      <c r="IJ78" s="197"/>
      <c r="IK78" s="197"/>
      <c r="IL78" s="197"/>
      <c r="IM78" s="197"/>
      <c r="IN78" s="197"/>
    </row>
    <row r="79" spans="1:248">
      <c r="B79" s="211"/>
      <c r="C79" s="211"/>
      <c r="D79" s="143"/>
      <c r="E79" s="143"/>
      <c r="F79" s="143"/>
      <c r="G79" s="143"/>
      <c r="H79" s="143"/>
      <c r="I79" s="143"/>
      <c r="J79" s="143"/>
      <c r="K79" s="143"/>
      <c r="L79" s="143"/>
      <c r="M79" s="143"/>
      <c r="N79" s="218" t="s">
        <v>704</v>
      </c>
      <c r="O79" s="218"/>
      <c r="P79" s="218"/>
      <c r="Q79" s="218"/>
      <c r="R79" s="218"/>
      <c r="S79" s="218"/>
      <c r="T79" s="218"/>
      <c r="U79" s="218"/>
      <c r="V79" s="218"/>
      <c r="W79" s="218"/>
      <c r="X79" s="218"/>
      <c r="Y79" s="218"/>
      <c r="Z79" s="143"/>
      <c r="AA79" s="143"/>
      <c r="AB79" s="197"/>
      <c r="AC79" s="197"/>
      <c r="AD79" s="197"/>
      <c r="AE79" s="197"/>
      <c r="AF79" s="197"/>
      <c r="AG79" s="197"/>
      <c r="AH79" s="197"/>
      <c r="AI79" s="197"/>
      <c r="AJ79" s="197"/>
      <c r="AK79" s="197"/>
      <c r="AL79" s="197"/>
      <c r="AM79" s="197"/>
      <c r="AN79" s="197"/>
      <c r="AO79" s="197"/>
      <c r="AP79" s="197"/>
      <c r="AQ79" s="197"/>
      <c r="AR79" s="197"/>
      <c r="AS79" s="197"/>
      <c r="AT79" s="197"/>
      <c r="AU79" s="197"/>
      <c r="AV79" s="197"/>
      <c r="AW79" s="197"/>
      <c r="AX79" s="197"/>
      <c r="AY79" s="197"/>
      <c r="AZ79" s="197"/>
      <c r="BA79" s="197"/>
      <c r="BB79" s="197"/>
      <c r="BC79" s="197"/>
      <c r="BD79" s="197"/>
      <c r="BE79" s="197"/>
      <c r="BF79" s="197"/>
      <c r="BG79" s="197"/>
      <c r="BH79" s="197"/>
      <c r="BI79" s="197"/>
      <c r="BJ79" s="197"/>
      <c r="BK79" s="197"/>
      <c r="BL79" s="197"/>
      <c r="BM79" s="197"/>
      <c r="BN79" s="197"/>
      <c r="BO79" s="197"/>
      <c r="BP79" s="197"/>
      <c r="BQ79" s="197"/>
      <c r="BR79" s="197"/>
      <c r="BS79" s="197"/>
      <c r="BT79" s="197"/>
      <c r="BU79" s="197"/>
      <c r="BV79" s="197"/>
      <c r="BW79" s="197"/>
      <c r="BX79" s="197"/>
      <c r="BY79" s="197"/>
      <c r="BZ79" s="197"/>
      <c r="CA79" s="197"/>
      <c r="CB79" s="197"/>
      <c r="CC79" s="197"/>
      <c r="CD79" s="197"/>
      <c r="CE79" s="197"/>
      <c r="CF79" s="197"/>
      <c r="CG79" s="197"/>
      <c r="CH79" s="197"/>
      <c r="CI79" s="197"/>
      <c r="CJ79" s="197"/>
      <c r="CK79" s="197"/>
      <c r="CL79" s="197"/>
      <c r="CM79" s="197"/>
      <c r="CN79" s="197"/>
      <c r="CO79" s="197"/>
      <c r="CP79" s="197"/>
      <c r="CQ79" s="197"/>
      <c r="CR79" s="197"/>
      <c r="CS79" s="197"/>
      <c r="CT79" s="197"/>
      <c r="CU79" s="197"/>
      <c r="CV79" s="197"/>
      <c r="CW79" s="197"/>
      <c r="CX79" s="197"/>
      <c r="CY79" s="197"/>
      <c r="CZ79" s="197"/>
      <c r="DA79" s="197"/>
      <c r="DB79" s="197"/>
      <c r="DC79" s="197"/>
      <c r="DD79" s="197"/>
      <c r="DE79" s="197"/>
      <c r="DF79" s="197"/>
      <c r="DG79" s="197"/>
      <c r="DH79" s="197"/>
      <c r="DI79" s="197"/>
      <c r="DJ79" s="197"/>
      <c r="DK79" s="197"/>
      <c r="DL79" s="197"/>
      <c r="DM79" s="197"/>
      <c r="DN79" s="197"/>
      <c r="DO79" s="197"/>
      <c r="DP79" s="197"/>
      <c r="DQ79" s="197"/>
      <c r="DR79" s="197"/>
      <c r="DS79" s="197"/>
      <c r="DT79" s="197"/>
      <c r="DU79" s="197"/>
      <c r="DV79" s="197"/>
      <c r="DW79" s="197"/>
      <c r="DX79" s="197"/>
      <c r="DY79" s="197"/>
      <c r="DZ79" s="197"/>
      <c r="EA79" s="197"/>
      <c r="EB79" s="197"/>
      <c r="EC79" s="197"/>
      <c r="ED79" s="197"/>
      <c r="EE79" s="197"/>
      <c r="EF79" s="197"/>
      <c r="EG79" s="197"/>
      <c r="EH79" s="197"/>
      <c r="EI79" s="197"/>
      <c r="EJ79" s="197"/>
      <c r="EK79" s="197"/>
      <c r="EL79" s="197"/>
      <c r="EM79" s="197"/>
      <c r="EN79" s="197"/>
      <c r="EO79" s="197"/>
      <c r="EP79" s="197"/>
      <c r="EQ79" s="197"/>
      <c r="ER79" s="197"/>
      <c r="ES79" s="197"/>
      <c r="ET79" s="197"/>
      <c r="EU79" s="197"/>
      <c r="EV79" s="197"/>
      <c r="EW79" s="197"/>
      <c r="EX79" s="197"/>
      <c r="EY79" s="197"/>
      <c r="EZ79" s="197"/>
      <c r="FA79" s="197"/>
      <c r="FB79" s="197"/>
      <c r="FC79" s="197"/>
      <c r="FD79" s="197"/>
      <c r="FE79" s="197"/>
      <c r="FF79" s="197"/>
      <c r="FG79" s="197"/>
      <c r="FH79" s="197"/>
      <c r="FI79" s="197"/>
      <c r="FJ79" s="197"/>
      <c r="FK79" s="197"/>
      <c r="FL79" s="197"/>
      <c r="FM79" s="197"/>
      <c r="FN79" s="197"/>
      <c r="FO79" s="197"/>
      <c r="FP79" s="197"/>
      <c r="FQ79" s="197"/>
      <c r="FR79" s="197"/>
      <c r="FS79" s="197"/>
      <c r="FT79" s="197"/>
      <c r="FU79" s="197"/>
      <c r="FV79" s="197"/>
      <c r="FW79" s="197"/>
      <c r="FX79" s="197"/>
      <c r="FY79" s="197"/>
      <c r="FZ79" s="197"/>
      <c r="GA79" s="197"/>
      <c r="GB79" s="197"/>
      <c r="GC79" s="197"/>
      <c r="GD79" s="197"/>
      <c r="GE79" s="197"/>
      <c r="GF79" s="197"/>
      <c r="GG79" s="197"/>
      <c r="GH79" s="197"/>
      <c r="GI79" s="197"/>
      <c r="GJ79" s="197"/>
      <c r="GK79" s="197"/>
      <c r="GL79" s="197"/>
      <c r="GM79" s="197"/>
      <c r="GN79" s="197"/>
      <c r="GO79" s="197"/>
      <c r="GP79" s="197"/>
      <c r="GQ79" s="197"/>
      <c r="GR79" s="197"/>
      <c r="GS79" s="197"/>
      <c r="GT79" s="197"/>
      <c r="GU79" s="197"/>
      <c r="GV79" s="197"/>
      <c r="GW79" s="197"/>
      <c r="GX79" s="197"/>
      <c r="GY79" s="197"/>
      <c r="GZ79" s="197"/>
      <c r="HA79" s="197"/>
      <c r="HB79" s="197"/>
      <c r="HC79" s="197"/>
      <c r="HD79" s="197"/>
      <c r="HE79" s="197"/>
      <c r="HF79" s="197"/>
      <c r="HG79" s="197"/>
      <c r="HH79" s="197"/>
      <c r="HI79" s="197"/>
      <c r="HJ79" s="197"/>
      <c r="HK79" s="197"/>
      <c r="HL79" s="197"/>
      <c r="HM79" s="197"/>
      <c r="HN79" s="197"/>
      <c r="HO79" s="197"/>
      <c r="HP79" s="197"/>
      <c r="HQ79" s="197"/>
      <c r="HR79" s="197"/>
      <c r="HS79" s="197"/>
      <c r="HT79" s="197"/>
      <c r="HU79" s="197"/>
      <c r="HV79" s="197"/>
      <c r="HW79" s="197"/>
      <c r="HX79" s="197"/>
      <c r="HY79" s="197"/>
      <c r="HZ79" s="197"/>
      <c r="IA79" s="197"/>
      <c r="IB79" s="197"/>
      <c r="IC79" s="197"/>
      <c r="ID79" s="197"/>
      <c r="IE79" s="197"/>
      <c r="IF79" s="197"/>
      <c r="IG79" s="197"/>
      <c r="IH79" s="197"/>
      <c r="II79" s="197"/>
      <c r="IJ79" s="197"/>
      <c r="IK79" s="197"/>
      <c r="IL79" s="197"/>
      <c r="IM79" s="197"/>
      <c r="IN79" s="197"/>
    </row>
    <row r="80" spans="1:248" ht="45">
      <c r="B80" s="211"/>
      <c r="C80" s="211"/>
      <c r="D80" s="34" t="s">
        <v>746</v>
      </c>
      <c r="E80" s="34" t="s">
        <v>747</v>
      </c>
      <c r="F80" s="34" t="s">
        <v>701</v>
      </c>
      <c r="G80" s="34" t="s">
        <v>749</v>
      </c>
      <c r="H80" s="34" t="s">
        <v>750</v>
      </c>
      <c r="I80" s="36" t="s">
        <v>1101</v>
      </c>
      <c r="J80" s="36" t="s">
        <v>1071</v>
      </c>
      <c r="K80" s="36" t="s">
        <v>803</v>
      </c>
      <c r="L80" s="30"/>
      <c r="M80" s="30"/>
      <c r="N80" s="218" t="s">
        <v>709</v>
      </c>
      <c r="O80" s="218"/>
      <c r="P80" s="218"/>
      <c r="Q80" s="218" t="s">
        <v>710</v>
      </c>
      <c r="R80" s="218"/>
      <c r="S80" s="218"/>
      <c r="T80" s="218" t="s">
        <v>611</v>
      </c>
      <c r="U80" s="218"/>
      <c r="V80" s="218"/>
      <c r="W80" s="218" t="s">
        <v>764</v>
      </c>
      <c r="X80" s="218"/>
      <c r="Y80" s="218"/>
      <c r="Z80" s="210" t="s">
        <v>1072</v>
      </c>
      <c r="AA80" s="210" t="s">
        <v>1077</v>
      </c>
      <c r="AB80" s="197"/>
      <c r="AC80" s="197"/>
      <c r="AD80" s="197"/>
      <c r="AE80" s="197"/>
      <c r="AF80" s="197"/>
      <c r="AG80" s="197"/>
      <c r="AH80" s="197"/>
      <c r="AI80" s="197"/>
      <c r="AJ80" s="197"/>
      <c r="AK80" s="197"/>
      <c r="AL80" s="197"/>
      <c r="AM80" s="197"/>
      <c r="AN80" s="197"/>
      <c r="AO80" s="197"/>
      <c r="AP80" s="197"/>
      <c r="AQ80" s="197"/>
      <c r="AR80" s="197"/>
      <c r="AS80" s="197"/>
      <c r="AT80" s="197"/>
      <c r="AU80" s="197"/>
      <c r="AV80" s="197"/>
      <c r="AW80" s="197"/>
      <c r="AX80" s="197"/>
      <c r="AY80" s="197"/>
      <c r="AZ80" s="197"/>
      <c r="BA80" s="197"/>
      <c r="BB80" s="197"/>
      <c r="BC80" s="197"/>
      <c r="BD80" s="197"/>
      <c r="BE80" s="197"/>
      <c r="BF80" s="197"/>
      <c r="BG80" s="197"/>
      <c r="BH80" s="197"/>
      <c r="BI80" s="197"/>
      <c r="BJ80" s="197"/>
      <c r="BK80" s="197"/>
      <c r="BL80" s="197"/>
      <c r="BM80" s="197"/>
      <c r="BN80" s="197"/>
      <c r="BO80" s="197"/>
      <c r="BP80" s="197"/>
      <c r="BQ80" s="197"/>
      <c r="BR80" s="197"/>
      <c r="BS80" s="197"/>
      <c r="BT80" s="197"/>
      <c r="BU80" s="197"/>
      <c r="BV80" s="197"/>
      <c r="BW80" s="197"/>
      <c r="BX80" s="197"/>
      <c r="BY80" s="197"/>
      <c r="BZ80" s="197"/>
      <c r="CA80" s="197"/>
      <c r="CB80" s="197"/>
      <c r="CC80" s="197"/>
      <c r="CD80" s="197"/>
      <c r="CE80" s="197"/>
      <c r="CF80" s="197"/>
      <c r="CG80" s="197"/>
      <c r="CH80" s="197"/>
      <c r="CI80" s="197"/>
      <c r="CJ80" s="197"/>
      <c r="CK80" s="197"/>
      <c r="CL80" s="197"/>
      <c r="CM80" s="197"/>
      <c r="CN80" s="197"/>
      <c r="CO80" s="197"/>
      <c r="CP80" s="197"/>
      <c r="CQ80" s="197"/>
      <c r="CR80" s="197"/>
      <c r="CS80" s="197"/>
      <c r="CT80" s="197"/>
      <c r="CU80" s="197"/>
      <c r="CV80" s="197"/>
      <c r="CW80" s="197"/>
      <c r="CX80" s="197"/>
      <c r="CY80" s="197"/>
      <c r="CZ80" s="197"/>
      <c r="DA80" s="197"/>
      <c r="DB80" s="197"/>
      <c r="DC80" s="197"/>
      <c r="DD80" s="197"/>
      <c r="DE80" s="197"/>
      <c r="DF80" s="197"/>
      <c r="DG80" s="197"/>
      <c r="DH80" s="197"/>
      <c r="DI80" s="197"/>
      <c r="DJ80" s="197"/>
      <c r="DK80" s="197"/>
      <c r="DL80" s="197"/>
      <c r="DM80" s="197"/>
      <c r="DN80" s="197"/>
      <c r="DO80" s="197"/>
      <c r="DP80" s="197"/>
      <c r="DQ80" s="197"/>
      <c r="DR80" s="197"/>
      <c r="DS80" s="197"/>
      <c r="DT80" s="197"/>
      <c r="DU80" s="197"/>
      <c r="DV80" s="197"/>
      <c r="DW80" s="197"/>
      <c r="DX80" s="197"/>
      <c r="DY80" s="197"/>
      <c r="DZ80" s="197"/>
      <c r="EA80" s="197"/>
      <c r="EB80" s="197"/>
      <c r="EC80" s="197"/>
      <c r="ED80" s="197"/>
      <c r="EE80" s="197"/>
      <c r="EF80" s="197"/>
      <c r="EG80" s="197"/>
      <c r="EH80" s="197"/>
      <c r="EI80" s="197"/>
      <c r="EJ80" s="197"/>
      <c r="EK80" s="197"/>
      <c r="EL80" s="197"/>
      <c r="EM80" s="197"/>
      <c r="EN80" s="197"/>
      <c r="EO80" s="197"/>
      <c r="EP80" s="197"/>
      <c r="EQ80" s="197"/>
      <c r="ER80" s="197"/>
      <c r="ES80" s="197"/>
      <c r="ET80" s="197"/>
      <c r="EU80" s="197"/>
      <c r="EV80" s="197"/>
      <c r="EW80" s="197"/>
      <c r="EX80" s="197"/>
      <c r="EY80" s="197"/>
      <c r="EZ80" s="197"/>
      <c r="FA80" s="197"/>
      <c r="FB80" s="197"/>
      <c r="FC80" s="197"/>
      <c r="FD80" s="197"/>
      <c r="FE80" s="197"/>
      <c r="FF80" s="197"/>
      <c r="FG80" s="197"/>
      <c r="FH80" s="197"/>
      <c r="FI80" s="197"/>
      <c r="FJ80" s="197"/>
      <c r="FK80" s="197"/>
      <c r="FL80" s="197"/>
      <c r="FM80" s="197"/>
      <c r="FN80" s="197"/>
      <c r="FO80" s="197"/>
      <c r="FP80" s="197"/>
      <c r="FQ80" s="197"/>
      <c r="FR80" s="197"/>
      <c r="FS80" s="197"/>
      <c r="FT80" s="197"/>
      <c r="FU80" s="197"/>
      <c r="FV80" s="197"/>
      <c r="FW80" s="197"/>
      <c r="FX80" s="197"/>
      <c r="FY80" s="197"/>
      <c r="FZ80" s="197"/>
      <c r="GA80" s="197"/>
      <c r="GB80" s="197"/>
      <c r="GC80" s="197"/>
      <c r="GD80" s="197"/>
      <c r="GE80" s="197"/>
      <c r="GF80" s="197"/>
      <c r="GG80" s="197"/>
      <c r="GH80" s="197"/>
      <c r="GI80" s="197"/>
      <c r="GJ80" s="197"/>
      <c r="GK80" s="197"/>
      <c r="GL80" s="197"/>
      <c r="GM80" s="197"/>
      <c r="GN80" s="197"/>
      <c r="GO80" s="197"/>
      <c r="GP80" s="197"/>
      <c r="GQ80" s="197"/>
      <c r="GR80" s="197"/>
      <c r="GS80" s="197"/>
      <c r="GT80" s="197"/>
      <c r="GU80" s="197"/>
      <c r="GV80" s="197"/>
      <c r="GW80" s="197"/>
      <c r="GX80" s="197"/>
      <c r="GY80" s="197"/>
      <c r="GZ80" s="197"/>
      <c r="HA80" s="197"/>
      <c r="HB80" s="197"/>
      <c r="HC80" s="197"/>
      <c r="HD80" s="197"/>
      <c r="HE80" s="197"/>
      <c r="HF80" s="197"/>
      <c r="HG80" s="197"/>
      <c r="HH80" s="197"/>
      <c r="HI80" s="197"/>
      <c r="HJ80" s="197"/>
      <c r="HK80" s="197"/>
      <c r="HL80" s="197"/>
      <c r="HM80" s="197"/>
      <c r="HN80" s="197"/>
      <c r="HO80" s="197"/>
      <c r="HP80" s="197"/>
      <c r="HQ80" s="197"/>
      <c r="HR80" s="197"/>
      <c r="HS80" s="197"/>
      <c r="HT80" s="197"/>
      <c r="HU80" s="197"/>
      <c r="HV80" s="197"/>
      <c r="HW80" s="197"/>
      <c r="HX80" s="197"/>
      <c r="HY80" s="197"/>
      <c r="HZ80" s="197"/>
      <c r="IA80" s="197"/>
      <c r="IB80" s="197"/>
      <c r="IC80" s="197"/>
      <c r="ID80" s="197"/>
      <c r="IE80" s="197"/>
      <c r="IF80" s="197"/>
      <c r="IG80" s="197"/>
      <c r="IH80" s="197"/>
      <c r="II80" s="197"/>
      <c r="IJ80" s="197"/>
      <c r="IK80" s="197"/>
      <c r="IL80" s="197"/>
      <c r="IM80" s="197"/>
      <c r="IN80" s="197"/>
    </row>
    <row r="81" spans="1:248" ht="60">
      <c r="B81" s="211"/>
      <c r="C81" s="211"/>
      <c r="D81" s="30"/>
      <c r="E81" s="30"/>
      <c r="F81" s="30"/>
      <c r="G81" s="30"/>
      <c r="H81" s="30"/>
      <c r="I81" s="39"/>
      <c r="J81" s="42"/>
      <c r="K81" s="42" t="s">
        <v>1079</v>
      </c>
      <c r="L81" s="30"/>
      <c r="M81" s="30"/>
      <c r="N81" s="37" t="s">
        <v>711</v>
      </c>
      <c r="O81" s="37" t="s">
        <v>712</v>
      </c>
      <c r="P81" s="37" t="s">
        <v>713</v>
      </c>
      <c r="Q81" s="37" t="s">
        <v>711</v>
      </c>
      <c r="R81" s="37" t="s">
        <v>712</v>
      </c>
      <c r="S81" s="37" t="s">
        <v>713</v>
      </c>
      <c r="T81" s="37" t="s">
        <v>711</v>
      </c>
      <c r="U81" s="37" t="s">
        <v>712</v>
      </c>
      <c r="V81" s="37" t="s">
        <v>713</v>
      </c>
      <c r="W81" s="37" t="s">
        <v>711</v>
      </c>
      <c r="X81" s="37" t="s">
        <v>712</v>
      </c>
      <c r="Y81" s="37" t="s">
        <v>713</v>
      </c>
      <c r="Z81" s="30"/>
      <c r="AA81" s="30"/>
      <c r="AB81" s="197"/>
      <c r="AC81" s="197"/>
      <c r="AD81" s="197"/>
      <c r="AE81" s="197"/>
      <c r="AF81" s="197"/>
      <c r="AG81" s="197"/>
      <c r="AH81" s="197"/>
      <c r="AI81" s="197"/>
      <c r="AJ81" s="197"/>
      <c r="AK81" s="197"/>
      <c r="AL81" s="197"/>
      <c r="AM81" s="197"/>
      <c r="AN81" s="197"/>
      <c r="AO81" s="197"/>
      <c r="AP81" s="197"/>
      <c r="AQ81" s="197"/>
      <c r="AR81" s="197"/>
      <c r="AS81" s="197"/>
      <c r="AT81" s="197"/>
      <c r="AU81" s="197"/>
      <c r="AV81" s="197"/>
      <c r="AW81" s="197"/>
      <c r="AX81" s="197"/>
      <c r="AY81" s="197"/>
      <c r="AZ81" s="197"/>
      <c r="BA81" s="197"/>
      <c r="BB81" s="197"/>
      <c r="BC81" s="197"/>
      <c r="BD81" s="197"/>
      <c r="BE81" s="197"/>
      <c r="BF81" s="197"/>
      <c r="BG81" s="197"/>
      <c r="BH81" s="197"/>
      <c r="BI81" s="197"/>
      <c r="BJ81" s="197"/>
      <c r="BK81" s="197"/>
      <c r="BL81" s="197"/>
      <c r="BM81" s="197"/>
      <c r="BN81" s="197"/>
      <c r="BO81" s="197"/>
      <c r="BP81" s="197"/>
      <c r="BQ81" s="197"/>
      <c r="BR81" s="197"/>
      <c r="BS81" s="197"/>
      <c r="BT81" s="197"/>
      <c r="BU81" s="197"/>
      <c r="BV81" s="197"/>
      <c r="BW81" s="197"/>
      <c r="BX81" s="197"/>
      <c r="BY81" s="197"/>
      <c r="BZ81" s="197"/>
      <c r="CA81" s="197"/>
      <c r="CB81" s="197"/>
      <c r="CC81" s="197"/>
      <c r="CD81" s="197"/>
      <c r="CE81" s="197"/>
      <c r="CF81" s="197"/>
      <c r="CG81" s="197"/>
      <c r="CH81" s="197"/>
      <c r="CI81" s="197"/>
      <c r="CJ81" s="197"/>
      <c r="CK81" s="197"/>
      <c r="CL81" s="197"/>
      <c r="CM81" s="197"/>
      <c r="CN81" s="197"/>
      <c r="CO81" s="197"/>
      <c r="CP81" s="197"/>
      <c r="CQ81" s="197"/>
      <c r="CR81" s="197"/>
      <c r="CS81" s="197"/>
      <c r="CT81" s="197"/>
      <c r="CU81" s="197"/>
      <c r="CV81" s="197"/>
      <c r="CW81" s="197"/>
      <c r="CX81" s="197"/>
      <c r="CY81" s="197"/>
      <c r="CZ81" s="197"/>
      <c r="DA81" s="197"/>
      <c r="DB81" s="197"/>
      <c r="DC81" s="197"/>
      <c r="DD81" s="197"/>
      <c r="DE81" s="197"/>
      <c r="DF81" s="197"/>
      <c r="DG81" s="197"/>
      <c r="DH81" s="197"/>
      <c r="DI81" s="197"/>
      <c r="DJ81" s="197"/>
      <c r="DK81" s="197"/>
      <c r="DL81" s="197"/>
      <c r="DM81" s="197"/>
      <c r="DN81" s="197"/>
      <c r="DO81" s="197"/>
      <c r="DP81" s="197"/>
      <c r="DQ81" s="197"/>
      <c r="DR81" s="197"/>
      <c r="DS81" s="197"/>
      <c r="DT81" s="197"/>
      <c r="DU81" s="197"/>
      <c r="DV81" s="197"/>
      <c r="DW81" s="197"/>
      <c r="DX81" s="197"/>
      <c r="DY81" s="197"/>
      <c r="DZ81" s="197"/>
      <c r="EA81" s="197"/>
      <c r="EB81" s="197"/>
      <c r="EC81" s="197"/>
      <c r="ED81" s="197"/>
      <c r="EE81" s="197"/>
      <c r="EF81" s="197"/>
      <c r="EG81" s="197"/>
      <c r="EH81" s="197"/>
      <c r="EI81" s="197"/>
      <c r="EJ81" s="197"/>
      <c r="EK81" s="197"/>
      <c r="EL81" s="197"/>
      <c r="EM81" s="197"/>
      <c r="EN81" s="197"/>
      <c r="EO81" s="197"/>
      <c r="EP81" s="197"/>
      <c r="EQ81" s="197"/>
      <c r="ER81" s="197"/>
      <c r="ES81" s="197"/>
      <c r="ET81" s="197"/>
      <c r="EU81" s="197"/>
      <c r="EV81" s="197"/>
      <c r="EW81" s="197"/>
      <c r="EX81" s="197"/>
      <c r="EY81" s="197"/>
      <c r="EZ81" s="197"/>
      <c r="FA81" s="197"/>
      <c r="FB81" s="197"/>
      <c r="FC81" s="197"/>
      <c r="FD81" s="197"/>
      <c r="FE81" s="197"/>
      <c r="FF81" s="197"/>
      <c r="FG81" s="197"/>
      <c r="FH81" s="197"/>
      <c r="FI81" s="197"/>
      <c r="FJ81" s="197"/>
      <c r="FK81" s="197"/>
      <c r="FL81" s="197"/>
      <c r="FM81" s="197"/>
      <c r="FN81" s="197"/>
      <c r="FO81" s="197"/>
      <c r="FP81" s="197"/>
      <c r="FQ81" s="197"/>
      <c r="FR81" s="197"/>
      <c r="FS81" s="197"/>
      <c r="FT81" s="197"/>
      <c r="FU81" s="197"/>
      <c r="FV81" s="197"/>
      <c r="FW81" s="197"/>
      <c r="FX81" s="197"/>
      <c r="FY81" s="197"/>
      <c r="FZ81" s="197"/>
      <c r="GA81" s="197"/>
      <c r="GB81" s="197"/>
      <c r="GC81" s="197"/>
      <c r="GD81" s="197"/>
      <c r="GE81" s="197"/>
      <c r="GF81" s="197"/>
      <c r="GG81" s="197"/>
      <c r="GH81" s="197"/>
      <c r="GI81" s="197"/>
      <c r="GJ81" s="197"/>
      <c r="GK81" s="197"/>
      <c r="GL81" s="197"/>
      <c r="GM81" s="197"/>
      <c r="GN81" s="197"/>
      <c r="GO81" s="197"/>
      <c r="GP81" s="197"/>
      <c r="GQ81" s="197"/>
      <c r="GR81" s="197"/>
      <c r="GS81" s="197"/>
      <c r="GT81" s="197"/>
      <c r="GU81" s="197"/>
      <c r="GV81" s="197"/>
      <c r="GW81" s="197"/>
      <c r="GX81" s="197"/>
      <c r="GY81" s="197"/>
      <c r="GZ81" s="197"/>
      <c r="HA81" s="197"/>
      <c r="HB81" s="197"/>
      <c r="HC81" s="197"/>
      <c r="HD81" s="197"/>
      <c r="HE81" s="197"/>
      <c r="HF81" s="197"/>
      <c r="HG81" s="197"/>
      <c r="HH81" s="197"/>
      <c r="HI81" s="197"/>
      <c r="HJ81" s="197"/>
      <c r="HK81" s="197"/>
      <c r="HL81" s="197"/>
      <c r="HM81" s="197"/>
      <c r="HN81" s="197"/>
      <c r="HO81" s="197"/>
      <c r="HP81" s="197"/>
      <c r="HQ81" s="197"/>
      <c r="HR81" s="197"/>
      <c r="HS81" s="197"/>
      <c r="HT81" s="197"/>
      <c r="HU81" s="197"/>
      <c r="HV81" s="197"/>
      <c r="HW81" s="197"/>
      <c r="HX81" s="197"/>
      <c r="HY81" s="197"/>
      <c r="HZ81" s="197"/>
      <c r="IA81" s="197"/>
      <c r="IB81" s="197"/>
      <c r="IC81" s="197"/>
      <c r="ID81" s="197"/>
      <c r="IE81" s="197"/>
      <c r="IF81" s="197"/>
      <c r="IG81" s="197"/>
      <c r="IH81" s="197"/>
      <c r="II81" s="197"/>
      <c r="IJ81" s="197"/>
      <c r="IK81" s="197"/>
      <c r="IL81" s="197"/>
      <c r="IM81" s="197"/>
      <c r="IN81" s="197"/>
    </row>
    <row r="82" spans="1:248">
      <c r="B82" s="211"/>
      <c r="C82" s="211"/>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c r="AK82" s="197"/>
      <c r="AL82" s="197"/>
      <c r="AM82" s="197"/>
      <c r="AN82" s="197"/>
      <c r="AO82" s="197"/>
      <c r="AP82" s="197"/>
      <c r="AQ82" s="197"/>
      <c r="AR82" s="197"/>
      <c r="AS82" s="197"/>
      <c r="AT82" s="197"/>
      <c r="AU82" s="197"/>
      <c r="AV82" s="197"/>
      <c r="AW82" s="197"/>
      <c r="AX82" s="197"/>
      <c r="AY82" s="197"/>
      <c r="AZ82" s="197"/>
      <c r="BA82" s="197"/>
      <c r="BB82" s="197"/>
      <c r="BC82" s="197"/>
      <c r="BD82" s="197"/>
      <c r="BE82" s="197"/>
      <c r="BF82" s="197"/>
      <c r="BG82" s="197"/>
      <c r="BH82" s="197"/>
      <c r="BI82" s="197"/>
      <c r="BJ82" s="197"/>
      <c r="BK82" s="197"/>
      <c r="BL82" s="197"/>
      <c r="BM82" s="197"/>
      <c r="BN82" s="197"/>
      <c r="BO82" s="197"/>
      <c r="BP82" s="197"/>
      <c r="BQ82" s="197"/>
      <c r="BR82" s="197"/>
      <c r="BS82" s="197"/>
      <c r="BT82" s="197"/>
      <c r="BU82" s="197"/>
      <c r="BV82" s="197"/>
      <c r="BW82" s="197"/>
      <c r="BX82" s="197"/>
      <c r="BY82" s="197"/>
      <c r="BZ82" s="197"/>
      <c r="CA82" s="197"/>
      <c r="CB82" s="197"/>
      <c r="CC82" s="197"/>
      <c r="CD82" s="197"/>
      <c r="CE82" s="197"/>
      <c r="CF82" s="197"/>
      <c r="CG82" s="197"/>
      <c r="CH82" s="197"/>
      <c r="CI82" s="197"/>
      <c r="CJ82" s="197"/>
      <c r="CK82" s="197"/>
      <c r="CL82" s="197"/>
      <c r="CM82" s="197"/>
      <c r="CN82" s="197"/>
      <c r="CO82" s="197"/>
      <c r="CP82" s="197"/>
      <c r="CQ82" s="197"/>
      <c r="CR82" s="197"/>
      <c r="CS82" s="197"/>
      <c r="CT82" s="197"/>
      <c r="CU82" s="197"/>
      <c r="CV82" s="197"/>
      <c r="CW82" s="197"/>
      <c r="CX82" s="197"/>
      <c r="CY82" s="197"/>
      <c r="CZ82" s="197"/>
      <c r="DA82" s="197"/>
      <c r="DB82" s="197"/>
      <c r="DC82" s="197"/>
      <c r="DD82" s="197"/>
      <c r="DE82" s="197"/>
      <c r="DF82" s="197"/>
      <c r="DG82" s="197"/>
      <c r="DH82" s="197"/>
      <c r="DI82" s="197"/>
      <c r="DJ82" s="197"/>
      <c r="DK82" s="197"/>
      <c r="DL82" s="197"/>
      <c r="DM82" s="197"/>
      <c r="DN82" s="197"/>
      <c r="DO82" s="197"/>
      <c r="DP82" s="197"/>
      <c r="DQ82" s="197"/>
      <c r="DR82" s="197"/>
      <c r="DS82" s="197"/>
      <c r="DT82" s="197"/>
      <c r="DU82" s="197"/>
      <c r="DV82" s="197"/>
      <c r="DW82" s="197"/>
      <c r="DX82" s="197"/>
      <c r="DY82" s="197"/>
      <c r="DZ82" s="197"/>
      <c r="EA82" s="197"/>
      <c r="EB82" s="197"/>
      <c r="EC82" s="197"/>
      <c r="ED82" s="197"/>
      <c r="EE82" s="197"/>
      <c r="EF82" s="197"/>
      <c r="EG82" s="197"/>
      <c r="EH82" s="197"/>
      <c r="EI82" s="197"/>
      <c r="EJ82" s="197"/>
      <c r="EK82" s="197"/>
      <c r="EL82" s="197"/>
      <c r="EM82" s="197"/>
      <c r="EN82" s="197"/>
      <c r="EO82" s="197"/>
      <c r="EP82" s="197"/>
      <c r="EQ82" s="197"/>
      <c r="ER82" s="197"/>
      <c r="ES82" s="197"/>
      <c r="ET82" s="197"/>
      <c r="EU82" s="197"/>
      <c r="EV82" s="197"/>
      <c r="EW82" s="197"/>
      <c r="EX82" s="197"/>
      <c r="EY82" s="197"/>
      <c r="EZ82" s="197"/>
      <c r="FA82" s="197"/>
      <c r="FB82" s="197"/>
      <c r="FC82" s="197"/>
      <c r="FD82" s="197"/>
      <c r="FE82" s="197"/>
      <c r="FF82" s="197"/>
      <c r="FG82" s="197"/>
      <c r="FH82" s="197"/>
      <c r="FI82" s="197"/>
      <c r="FJ82" s="197"/>
      <c r="FK82" s="197"/>
      <c r="FL82" s="197"/>
      <c r="FM82" s="197"/>
      <c r="FN82" s="197"/>
      <c r="FO82" s="197"/>
      <c r="FP82" s="197"/>
      <c r="FQ82" s="197"/>
      <c r="FR82" s="197"/>
      <c r="FS82" s="197"/>
      <c r="FT82" s="197"/>
      <c r="FU82" s="197"/>
      <c r="FV82" s="197"/>
      <c r="FW82" s="197"/>
      <c r="FX82" s="197"/>
      <c r="FY82" s="197"/>
      <c r="FZ82" s="197"/>
      <c r="GA82" s="197"/>
      <c r="GB82" s="197"/>
      <c r="GC82" s="197"/>
      <c r="GD82" s="197"/>
      <c r="GE82" s="197"/>
      <c r="GF82" s="197"/>
      <c r="GG82" s="197"/>
      <c r="GH82" s="197"/>
      <c r="GI82" s="197"/>
      <c r="GJ82" s="197"/>
      <c r="GK82" s="197"/>
      <c r="GL82" s="197"/>
      <c r="GM82" s="197"/>
      <c r="GN82" s="197"/>
      <c r="GO82" s="197"/>
      <c r="GP82" s="197"/>
      <c r="GQ82" s="197"/>
      <c r="GR82" s="197"/>
      <c r="GS82" s="197"/>
      <c r="GT82" s="197"/>
      <c r="GU82" s="197"/>
      <c r="GV82" s="197"/>
      <c r="GW82" s="197"/>
      <c r="GX82" s="197"/>
      <c r="GY82" s="197"/>
      <c r="GZ82" s="197"/>
      <c r="HA82" s="197"/>
      <c r="HB82" s="197"/>
      <c r="HC82" s="197"/>
      <c r="HD82" s="197"/>
      <c r="HE82" s="197"/>
      <c r="HF82" s="197"/>
      <c r="HG82" s="197"/>
      <c r="HH82" s="197"/>
      <c r="HI82" s="197"/>
      <c r="HJ82" s="197"/>
      <c r="HK82" s="197"/>
      <c r="HL82" s="197"/>
      <c r="HM82" s="197"/>
      <c r="HN82" s="197"/>
      <c r="HO82" s="197"/>
      <c r="HP82" s="197"/>
      <c r="HQ82" s="197"/>
      <c r="HR82" s="197"/>
      <c r="HS82" s="197"/>
      <c r="HT82" s="197"/>
      <c r="HU82" s="197"/>
      <c r="HV82" s="197"/>
      <c r="HW82" s="197"/>
      <c r="HX82" s="197"/>
      <c r="HY82" s="197"/>
      <c r="HZ82" s="197"/>
      <c r="IA82" s="197"/>
      <c r="IB82" s="197"/>
      <c r="IC82" s="197"/>
      <c r="ID82" s="197"/>
      <c r="IE82" s="197"/>
      <c r="IF82" s="197"/>
      <c r="IG82" s="197"/>
      <c r="IH82" s="197"/>
      <c r="II82" s="197"/>
      <c r="IJ82" s="197"/>
      <c r="IK82" s="197"/>
      <c r="IL82" s="197"/>
      <c r="IM82" s="197"/>
      <c r="IN82" s="197"/>
    </row>
    <row r="83" spans="1:248">
      <c r="B83" s="169" t="s">
        <v>374</v>
      </c>
      <c r="C83" s="169" t="s">
        <v>122</v>
      </c>
      <c r="D83" t="s">
        <v>752</v>
      </c>
      <c r="E83">
        <v>25000</v>
      </c>
      <c r="F83">
        <v>2</v>
      </c>
      <c r="G83">
        <f>F83</f>
        <v>2</v>
      </c>
      <c r="H83">
        <f>E83*G83</f>
        <v>50000</v>
      </c>
      <c r="I83" t="s">
        <v>720</v>
      </c>
      <c r="J83">
        <v>3</v>
      </c>
      <c r="K83" s="42" t="s">
        <v>1036</v>
      </c>
      <c r="N83">
        <v>40</v>
      </c>
      <c r="O83">
        <v>2</v>
      </c>
      <c r="P83">
        <f>N83*O83</f>
        <v>80</v>
      </c>
      <c r="Q83">
        <v>80</v>
      </c>
      <c r="R83">
        <v>2</v>
      </c>
      <c r="S83">
        <f>Q83*R83</f>
        <v>160</v>
      </c>
      <c r="T83">
        <v>160</v>
      </c>
      <c r="U83">
        <v>2</v>
      </c>
      <c r="V83">
        <f>U83*T83</f>
        <v>320</v>
      </c>
      <c r="W83">
        <v>20</v>
      </c>
      <c r="X83">
        <v>1</v>
      </c>
      <c r="Y83">
        <f>W83*X83</f>
        <v>20</v>
      </c>
      <c r="Z83">
        <v>3</v>
      </c>
      <c r="AA83" s="42" t="s">
        <v>1036</v>
      </c>
    </row>
    <row r="84" spans="1:248">
      <c r="B84" s="169"/>
      <c r="C84" s="169"/>
    </row>
    <row r="85" spans="1:248">
      <c r="B85" s="169" t="s">
        <v>640</v>
      </c>
      <c r="C85" s="169"/>
      <c r="H85">
        <f>H83</f>
        <v>50000</v>
      </c>
      <c r="P85">
        <f>P83</f>
        <v>80</v>
      </c>
      <c r="S85">
        <f>S83</f>
        <v>160</v>
      </c>
      <c r="V85">
        <f>V83</f>
        <v>320</v>
      </c>
      <c r="Y85">
        <f>Y83</f>
        <v>20</v>
      </c>
    </row>
    <row r="86" spans="1:248" ht="16" thickBot="1"/>
    <row r="87" spans="1:248" ht="31" thickBot="1">
      <c r="D87" s="163" t="s">
        <v>609</v>
      </c>
      <c r="E87" s="164" t="s">
        <v>793</v>
      </c>
      <c r="F87" s="164" t="s">
        <v>794</v>
      </c>
      <c r="G87" s="165" t="s">
        <v>610</v>
      </c>
      <c r="H87" s="164" t="s">
        <v>611</v>
      </c>
      <c r="I87" s="164" t="s">
        <v>795</v>
      </c>
      <c r="J87" s="165" t="s">
        <v>612</v>
      </c>
      <c r="K87" s="166" t="s">
        <v>614</v>
      </c>
      <c r="L87" s="92"/>
    </row>
    <row r="88" spans="1:248" s="48" customFormat="1">
      <c r="A88" s="50" t="s">
        <v>393</v>
      </c>
      <c r="B88" s="49" t="s">
        <v>781</v>
      </c>
      <c r="D88" s="58">
        <f>D92+D138+D160+D189</f>
        <v>4312853</v>
      </c>
      <c r="E88" s="48">
        <f>E92+E138+E160+E189</f>
        <v>1960</v>
      </c>
      <c r="F88" s="48">
        <v>0</v>
      </c>
      <c r="G88" s="48">
        <f>F92+F138+F160+F189</f>
        <v>20000</v>
      </c>
      <c r="H88" s="48">
        <f>G160+G189</f>
        <v>1775</v>
      </c>
      <c r="I88" s="48">
        <v>0</v>
      </c>
      <c r="J88" s="48">
        <f>G138</f>
        <v>150</v>
      </c>
      <c r="K88" s="48">
        <f>G92+H160+H189</f>
        <v>680</v>
      </c>
    </row>
    <row r="89" spans="1:248" s="48" customFormat="1">
      <c r="B89" s="50"/>
      <c r="C89" s="49"/>
    </row>
    <row r="90" spans="1:248" s="48" customFormat="1">
      <c r="B90" s="50"/>
      <c r="C90" s="49"/>
    </row>
    <row r="91" spans="1:248" s="63" customFormat="1">
      <c r="B91" s="64"/>
      <c r="C91" s="65"/>
      <c r="D91" s="65" t="s">
        <v>609</v>
      </c>
      <c r="E91" s="65" t="s">
        <v>696</v>
      </c>
      <c r="F91" s="65" t="s">
        <v>697</v>
      </c>
      <c r="G91" s="65" t="s">
        <v>698</v>
      </c>
      <c r="H91" s="66"/>
      <c r="I91" s="67"/>
      <c r="J91" s="65"/>
      <c r="K91" s="68"/>
      <c r="L91" s="68"/>
      <c r="M91" s="65"/>
      <c r="N91" s="65"/>
      <c r="O91" s="65"/>
      <c r="P91" s="65"/>
      <c r="Q91" s="65"/>
      <c r="R91" s="65"/>
      <c r="S91" s="65"/>
      <c r="T91" s="65"/>
      <c r="U91" s="65"/>
      <c r="V91" s="65"/>
    </row>
    <row r="92" spans="1:248" s="63" customFormat="1" ht="30">
      <c r="B92" s="64" t="s">
        <v>394</v>
      </c>
      <c r="C92" s="213" t="s">
        <v>665</v>
      </c>
      <c r="D92" s="67">
        <f>I134</f>
        <v>4007048</v>
      </c>
      <c r="E92" s="65">
        <f>P134</f>
        <v>975</v>
      </c>
      <c r="F92" s="65">
        <f>S134</f>
        <v>16875</v>
      </c>
      <c r="G92" s="65">
        <f>V134</f>
        <v>375</v>
      </c>
      <c r="H92" s="66"/>
      <c r="I92" s="67"/>
      <c r="J92" s="65"/>
      <c r="K92" s="68"/>
      <c r="L92" s="68"/>
      <c r="M92" s="65"/>
      <c r="N92" s="65"/>
      <c r="O92" s="65"/>
      <c r="P92" s="65"/>
      <c r="Q92" s="65"/>
      <c r="R92" s="65"/>
      <c r="S92" s="65"/>
      <c r="T92" s="65"/>
      <c r="U92" s="65"/>
      <c r="V92" s="65"/>
    </row>
    <row r="93" spans="1:248" s="63" customFormat="1">
      <c r="B93" s="69"/>
      <c r="D93" s="70"/>
      <c r="E93" s="70"/>
      <c r="F93" s="69"/>
      <c r="G93" s="69"/>
      <c r="H93" s="71"/>
      <c r="I93" s="72"/>
      <c r="J93" s="69"/>
      <c r="K93" s="73"/>
      <c r="L93" s="73"/>
    </row>
    <row r="94" spans="1:248" s="74" customFormat="1">
      <c r="B94" s="64" t="s">
        <v>1073</v>
      </c>
      <c r="C94" s="64"/>
      <c r="D94" s="64"/>
      <c r="E94" s="64"/>
      <c r="F94" s="64"/>
      <c r="G94" s="64"/>
      <c r="H94" s="64"/>
      <c r="I94" s="64"/>
      <c r="J94" s="64"/>
      <c r="K94" s="64"/>
      <c r="L94" s="64"/>
      <c r="M94" s="64"/>
      <c r="N94" s="64"/>
      <c r="O94" s="64"/>
      <c r="P94" s="64"/>
      <c r="Q94" s="64"/>
      <c r="R94" s="64"/>
      <c r="S94" s="64"/>
      <c r="T94" s="64"/>
      <c r="U94" s="64"/>
      <c r="V94" s="64"/>
    </row>
    <row r="95" spans="1:248">
      <c r="B95" s="39"/>
      <c r="C95" s="30"/>
      <c r="D95" s="38"/>
      <c r="E95" s="38"/>
      <c r="F95" s="39"/>
      <c r="G95" s="39"/>
      <c r="H95" s="40"/>
      <c r="I95" s="41"/>
      <c r="J95" s="39"/>
      <c r="K95" s="42"/>
      <c r="L95" s="42"/>
      <c r="M95" s="30"/>
      <c r="N95" s="30"/>
      <c r="O95" s="30"/>
      <c r="P95" s="30"/>
      <c r="Q95" s="30"/>
      <c r="R95" s="30"/>
      <c r="S95" s="30"/>
      <c r="T95" s="30"/>
      <c r="U95" s="30"/>
      <c r="V95" s="30"/>
    </row>
    <row r="96" spans="1:248" ht="45">
      <c r="B96" s="46" t="s">
        <v>699</v>
      </c>
      <c r="C96" s="34" t="s">
        <v>700</v>
      </c>
      <c r="D96" s="218" t="s">
        <v>701</v>
      </c>
      <c r="E96" s="218"/>
      <c r="F96" s="218" t="s">
        <v>701</v>
      </c>
      <c r="G96" s="218"/>
      <c r="H96" s="43" t="s">
        <v>702</v>
      </c>
      <c r="I96" s="44" t="s">
        <v>703</v>
      </c>
      <c r="J96" s="36" t="s">
        <v>1101</v>
      </c>
      <c r="K96" s="36" t="s">
        <v>1071</v>
      </c>
      <c r="L96" s="36" t="s">
        <v>803</v>
      </c>
      <c r="M96" s="34"/>
      <c r="N96" s="218" t="s">
        <v>704</v>
      </c>
      <c r="O96" s="218"/>
      <c r="P96" s="218"/>
      <c r="Q96" s="218"/>
      <c r="R96" s="218"/>
      <c r="S96" s="218"/>
      <c r="T96" s="218"/>
      <c r="U96" s="218"/>
      <c r="V96" s="218"/>
    </row>
    <row r="97" spans="2:24" ht="60">
      <c r="B97" s="39"/>
      <c r="C97" s="30"/>
      <c r="D97" s="45" t="s">
        <v>705</v>
      </c>
      <c r="E97" s="45" t="s">
        <v>706</v>
      </c>
      <c r="F97" s="45" t="s">
        <v>707</v>
      </c>
      <c r="G97" s="45" t="s">
        <v>708</v>
      </c>
      <c r="H97" s="40"/>
      <c r="I97" s="41"/>
      <c r="J97" s="39"/>
      <c r="K97" s="42"/>
      <c r="L97" s="42" t="s">
        <v>1078</v>
      </c>
      <c r="M97" s="30"/>
      <c r="N97" s="218" t="s">
        <v>709</v>
      </c>
      <c r="O97" s="218"/>
      <c r="P97" s="218"/>
      <c r="Q97" s="218" t="s">
        <v>710</v>
      </c>
      <c r="R97" s="218"/>
      <c r="S97" s="218"/>
      <c r="T97" s="218" t="s">
        <v>698</v>
      </c>
      <c r="U97" s="218"/>
      <c r="V97" s="218"/>
      <c r="W97" s="19" t="s">
        <v>1072</v>
      </c>
      <c r="X97" s="19" t="s">
        <v>1077</v>
      </c>
    </row>
    <row r="98" spans="2:24">
      <c r="B98" s="39"/>
      <c r="C98" s="30"/>
      <c r="D98" s="45"/>
      <c r="E98" s="45"/>
      <c r="F98" s="45"/>
      <c r="G98" s="45"/>
      <c r="H98" s="40"/>
      <c r="I98" s="41"/>
      <c r="J98" s="39"/>
      <c r="K98" s="42"/>
      <c r="L98" s="42"/>
      <c r="M98" s="30"/>
      <c r="N98" s="37" t="s">
        <v>711</v>
      </c>
      <c r="O98" s="37" t="s">
        <v>712</v>
      </c>
      <c r="P98" s="37" t="s">
        <v>713</v>
      </c>
      <c r="Q98" s="37" t="s">
        <v>711</v>
      </c>
      <c r="R98" s="37" t="s">
        <v>712</v>
      </c>
      <c r="S98" s="37" t="s">
        <v>713</v>
      </c>
      <c r="T98" s="37" t="s">
        <v>711</v>
      </c>
      <c r="U98" s="37" t="s">
        <v>712</v>
      </c>
      <c r="V98" s="37" t="s">
        <v>713</v>
      </c>
      <c r="X98" s="37"/>
    </row>
    <row r="99" spans="2:24">
      <c r="B99" s="39"/>
      <c r="C99" s="30" t="s">
        <v>714</v>
      </c>
      <c r="D99" s="45"/>
      <c r="E99" s="45"/>
      <c r="F99" s="37">
        <v>500</v>
      </c>
      <c r="G99" s="37">
        <v>1000</v>
      </c>
      <c r="H99" s="40"/>
      <c r="I99" s="41"/>
      <c r="J99" s="39"/>
      <c r="K99" s="42"/>
      <c r="L99" s="42"/>
      <c r="M99" s="30"/>
      <c r="N99" s="37"/>
      <c r="O99" s="37"/>
      <c r="P99" s="37"/>
      <c r="Q99" s="37"/>
      <c r="R99" s="37"/>
      <c r="S99" s="37"/>
      <c r="T99" s="30"/>
      <c r="U99" s="30"/>
      <c r="V99" s="30"/>
    </row>
    <row r="100" spans="2:24">
      <c r="B100" s="39"/>
      <c r="C100" s="30"/>
      <c r="D100" s="38"/>
      <c r="E100" s="38"/>
      <c r="F100" s="39"/>
      <c r="G100" s="39"/>
      <c r="H100" s="40"/>
      <c r="I100" s="41"/>
      <c r="J100" s="39"/>
      <c r="K100" s="42"/>
      <c r="L100" s="42"/>
      <c r="M100" s="30"/>
      <c r="N100" s="30"/>
      <c r="O100" s="30"/>
      <c r="P100" s="30"/>
      <c r="Q100" s="30"/>
      <c r="R100" s="30"/>
      <c r="S100" s="30"/>
      <c r="T100" s="30"/>
      <c r="U100" s="30"/>
      <c r="V100" s="30"/>
    </row>
    <row r="101" spans="2:24">
      <c r="B101" s="39" t="s">
        <v>395</v>
      </c>
      <c r="C101" s="34" t="s">
        <v>615</v>
      </c>
      <c r="D101" s="35"/>
      <c r="E101" s="37"/>
      <c r="F101" s="37"/>
      <c r="G101" s="37"/>
      <c r="H101" s="40"/>
      <c r="I101" s="41"/>
      <c r="J101" s="39"/>
      <c r="K101" s="42"/>
      <c r="L101" s="42"/>
      <c r="M101" s="30"/>
      <c r="N101" s="30"/>
      <c r="O101" s="30"/>
      <c r="P101" s="30"/>
      <c r="Q101" s="30"/>
      <c r="R101" s="30"/>
      <c r="S101" s="30"/>
      <c r="T101" s="30"/>
      <c r="U101" s="30"/>
      <c r="V101" s="30"/>
    </row>
    <row r="102" spans="2:24">
      <c r="B102" s="39"/>
      <c r="C102" s="30"/>
      <c r="D102" s="37"/>
      <c r="E102" s="37"/>
      <c r="F102" s="37"/>
      <c r="G102" s="37"/>
      <c r="H102" s="40"/>
      <c r="I102" s="41"/>
      <c r="J102" s="39"/>
      <c r="K102" s="42"/>
      <c r="L102" s="42"/>
      <c r="M102" s="30"/>
      <c r="N102" s="30"/>
      <c r="O102" s="30"/>
      <c r="P102" s="30"/>
      <c r="Q102" s="30"/>
      <c r="R102" s="30"/>
      <c r="S102" s="30"/>
      <c r="T102" s="30"/>
      <c r="U102" s="30"/>
      <c r="V102" s="30"/>
    </row>
    <row r="103" spans="2:24">
      <c r="B103" s="32" t="s">
        <v>1040</v>
      </c>
      <c r="C103" s="30" t="s">
        <v>715</v>
      </c>
      <c r="D103" s="37">
        <v>1</v>
      </c>
      <c r="E103" s="37">
        <v>1</v>
      </c>
      <c r="F103" s="37">
        <v>500</v>
      </c>
      <c r="G103" s="37">
        <v>1000</v>
      </c>
      <c r="H103" s="40">
        <v>11</v>
      </c>
      <c r="I103" s="41">
        <v>16500</v>
      </c>
      <c r="J103" s="39" t="s">
        <v>716</v>
      </c>
      <c r="K103" s="42">
        <v>2</v>
      </c>
      <c r="L103" s="42" t="s">
        <v>1036</v>
      </c>
      <c r="M103" s="30"/>
      <c r="N103" s="30"/>
      <c r="O103" s="30"/>
      <c r="P103" s="30"/>
      <c r="Q103" s="30"/>
      <c r="R103" s="30"/>
      <c r="S103" s="30"/>
      <c r="T103" s="30"/>
      <c r="U103" s="30"/>
      <c r="V103" s="30"/>
    </row>
    <row r="104" spans="2:24">
      <c r="B104" s="32" t="s">
        <v>1041</v>
      </c>
      <c r="C104" s="30" t="s">
        <v>717</v>
      </c>
      <c r="D104" s="37">
        <v>2</v>
      </c>
      <c r="E104" s="37">
        <v>2</v>
      </c>
      <c r="F104" s="37">
        <v>1000</v>
      </c>
      <c r="G104" s="37">
        <v>2000</v>
      </c>
      <c r="H104" s="40">
        <v>6.4</v>
      </c>
      <c r="I104" s="41">
        <v>19200</v>
      </c>
      <c r="J104" s="39" t="s">
        <v>716</v>
      </c>
      <c r="K104" s="42">
        <v>2</v>
      </c>
      <c r="L104" s="42" t="s">
        <v>1036</v>
      </c>
      <c r="M104" s="30"/>
      <c r="N104" s="30"/>
      <c r="O104" s="30"/>
      <c r="P104" s="30"/>
      <c r="Q104" s="30"/>
      <c r="R104" s="30"/>
      <c r="S104" s="30"/>
      <c r="T104" s="30"/>
      <c r="U104" s="30"/>
      <c r="V104" s="30"/>
    </row>
    <row r="105" spans="2:24">
      <c r="B105" s="32" t="s">
        <v>1042</v>
      </c>
      <c r="C105" s="30" t="s">
        <v>718</v>
      </c>
      <c r="D105" s="37">
        <v>1</v>
      </c>
      <c r="E105" s="37">
        <v>1</v>
      </c>
      <c r="F105" s="37">
        <v>500</v>
      </c>
      <c r="G105" s="37">
        <v>1000</v>
      </c>
      <c r="H105" s="40">
        <v>24.75</v>
      </c>
      <c r="I105" s="41">
        <v>37125</v>
      </c>
      <c r="J105" s="39" t="s">
        <v>716</v>
      </c>
      <c r="K105" s="42">
        <v>2</v>
      </c>
      <c r="L105" s="42" t="s">
        <v>1036</v>
      </c>
      <c r="M105" s="30"/>
      <c r="N105" s="30"/>
      <c r="O105" s="30"/>
      <c r="P105" s="30"/>
      <c r="Q105" s="30"/>
      <c r="R105" s="30"/>
      <c r="S105" s="30"/>
      <c r="T105" s="30"/>
      <c r="U105" s="30"/>
      <c r="V105" s="30"/>
    </row>
    <row r="106" spans="2:24">
      <c r="B106" s="32" t="s">
        <v>1043</v>
      </c>
      <c r="C106" s="30" t="s">
        <v>715</v>
      </c>
      <c r="D106" s="37">
        <v>1</v>
      </c>
      <c r="E106" s="37">
        <v>1</v>
      </c>
      <c r="F106" s="37">
        <v>500</v>
      </c>
      <c r="G106" s="37">
        <v>1000</v>
      </c>
      <c r="H106" s="40">
        <v>11</v>
      </c>
      <c r="I106" s="41">
        <v>16500</v>
      </c>
      <c r="J106" s="39" t="s">
        <v>716</v>
      </c>
      <c r="K106" s="42">
        <v>2</v>
      </c>
      <c r="L106" s="42" t="s">
        <v>1036</v>
      </c>
      <c r="M106" s="30"/>
      <c r="N106" s="30"/>
      <c r="O106" s="30"/>
      <c r="P106" s="30"/>
      <c r="Q106" s="30"/>
      <c r="R106" s="30"/>
      <c r="S106" s="30"/>
      <c r="T106" s="30"/>
      <c r="U106" s="30"/>
      <c r="V106" s="30"/>
    </row>
    <row r="107" spans="2:24" ht="30">
      <c r="B107" s="32" t="s">
        <v>1044</v>
      </c>
      <c r="C107" s="30" t="s">
        <v>719</v>
      </c>
      <c r="D107" s="37">
        <v>8</v>
      </c>
      <c r="E107" s="37">
        <v>8</v>
      </c>
      <c r="F107" s="37">
        <v>4000</v>
      </c>
      <c r="G107" s="37">
        <v>8000</v>
      </c>
      <c r="H107" s="40">
        <v>30</v>
      </c>
      <c r="I107" s="41">
        <v>360000</v>
      </c>
      <c r="J107" s="39" t="s">
        <v>720</v>
      </c>
      <c r="K107" s="42">
        <v>2</v>
      </c>
      <c r="L107" s="93" t="s">
        <v>1037</v>
      </c>
      <c r="M107" s="30"/>
      <c r="N107" s="30"/>
      <c r="O107" s="30"/>
      <c r="P107" s="30"/>
      <c r="Q107" s="30"/>
      <c r="R107" s="30"/>
      <c r="S107" s="30"/>
      <c r="T107" s="30"/>
      <c r="U107" s="30"/>
      <c r="V107" s="30"/>
    </row>
    <row r="108" spans="2:24" ht="36" customHeight="1">
      <c r="B108" s="32" t="s">
        <v>1045</v>
      </c>
      <c r="C108" s="30" t="s">
        <v>721</v>
      </c>
      <c r="D108" s="37">
        <v>8</v>
      </c>
      <c r="E108" s="37">
        <v>4</v>
      </c>
      <c r="F108" s="37">
        <v>4000</v>
      </c>
      <c r="G108" s="37">
        <v>4000</v>
      </c>
      <c r="H108" s="40">
        <v>30.65</v>
      </c>
      <c r="I108" s="41">
        <v>245200</v>
      </c>
      <c r="J108" s="39" t="s">
        <v>716</v>
      </c>
      <c r="K108" s="42">
        <v>2</v>
      </c>
      <c r="L108" s="93" t="s">
        <v>1038</v>
      </c>
      <c r="M108" s="30"/>
      <c r="N108" s="30"/>
      <c r="O108" s="30"/>
      <c r="P108" s="30"/>
      <c r="Q108" s="30"/>
      <c r="R108" s="30"/>
      <c r="S108" s="30"/>
      <c r="T108" s="30"/>
      <c r="U108" s="30"/>
      <c r="V108" s="30"/>
    </row>
    <row r="109" spans="2:24">
      <c r="B109" s="32" t="s">
        <v>1046</v>
      </c>
      <c r="C109" s="30" t="s">
        <v>722</v>
      </c>
      <c r="D109" s="37">
        <v>8</v>
      </c>
      <c r="E109" s="37">
        <v>4</v>
      </c>
      <c r="F109" s="37">
        <v>4000</v>
      </c>
      <c r="G109" s="37">
        <v>4000</v>
      </c>
      <c r="H109" s="40">
        <v>2.21</v>
      </c>
      <c r="I109" s="41">
        <v>17680</v>
      </c>
      <c r="J109" s="39" t="s">
        <v>716</v>
      </c>
      <c r="K109" s="42">
        <v>2</v>
      </c>
      <c r="L109" s="42" t="s">
        <v>1036</v>
      </c>
      <c r="M109" s="30"/>
      <c r="N109" s="30"/>
      <c r="O109" s="30"/>
      <c r="P109" s="30"/>
      <c r="Q109" s="30"/>
      <c r="R109" s="30"/>
      <c r="S109" s="30"/>
      <c r="T109" s="30"/>
      <c r="U109" s="30"/>
      <c r="V109" s="30"/>
    </row>
    <row r="110" spans="2:24">
      <c r="B110" s="32" t="s">
        <v>1047</v>
      </c>
      <c r="C110" s="30" t="s">
        <v>723</v>
      </c>
      <c r="D110" s="37">
        <v>0</v>
      </c>
      <c r="E110" s="37">
        <v>4</v>
      </c>
      <c r="F110" s="37">
        <v>0</v>
      </c>
      <c r="G110" s="37">
        <v>4000</v>
      </c>
      <c r="H110" s="40">
        <v>25</v>
      </c>
      <c r="I110" s="41">
        <v>100000</v>
      </c>
      <c r="J110" s="39" t="s">
        <v>720</v>
      </c>
      <c r="K110" s="42">
        <v>2</v>
      </c>
      <c r="L110" s="42" t="s">
        <v>1036</v>
      </c>
      <c r="M110" s="30"/>
      <c r="N110" s="30"/>
      <c r="O110" s="30"/>
      <c r="P110" s="30"/>
      <c r="Q110" s="30"/>
      <c r="R110" s="30"/>
      <c r="S110" s="30"/>
      <c r="T110" s="30"/>
      <c r="U110" s="30"/>
      <c r="V110" s="30"/>
    </row>
    <row r="111" spans="2:24" ht="30">
      <c r="B111" s="32" t="s">
        <v>1048</v>
      </c>
      <c r="C111" s="30" t="s">
        <v>724</v>
      </c>
      <c r="D111" s="37">
        <v>8</v>
      </c>
      <c r="E111" s="37">
        <v>8</v>
      </c>
      <c r="F111" s="37">
        <v>4000</v>
      </c>
      <c r="G111" s="37">
        <v>8000</v>
      </c>
      <c r="H111" s="40">
        <v>21.25</v>
      </c>
      <c r="I111" s="41">
        <v>255000</v>
      </c>
      <c r="J111" s="39" t="s">
        <v>716</v>
      </c>
      <c r="K111" s="42">
        <v>2</v>
      </c>
      <c r="L111" s="93" t="s">
        <v>1039</v>
      </c>
      <c r="M111" s="30"/>
      <c r="N111" s="30"/>
      <c r="O111" s="30"/>
      <c r="P111" s="30"/>
      <c r="Q111" s="30"/>
      <c r="R111" s="30"/>
      <c r="S111" s="30"/>
      <c r="T111" s="30"/>
      <c r="U111" s="30"/>
      <c r="V111" s="30"/>
    </row>
    <row r="112" spans="2:24">
      <c r="B112" s="32" t="s">
        <v>1049</v>
      </c>
      <c r="C112" s="30" t="s">
        <v>725</v>
      </c>
      <c r="D112" s="37">
        <v>1</v>
      </c>
      <c r="E112" s="37">
        <v>1</v>
      </c>
      <c r="F112" s="37">
        <v>500</v>
      </c>
      <c r="G112" s="37">
        <v>1000</v>
      </c>
      <c r="H112" s="40">
        <v>7.5</v>
      </c>
      <c r="I112" s="41">
        <v>11250</v>
      </c>
      <c r="J112" s="39" t="s">
        <v>720</v>
      </c>
      <c r="K112" s="42">
        <v>2</v>
      </c>
      <c r="L112" s="42" t="s">
        <v>1036</v>
      </c>
      <c r="M112" s="30"/>
      <c r="N112" s="30">
        <v>0.05</v>
      </c>
      <c r="O112" s="30">
        <v>1500</v>
      </c>
      <c r="P112" s="30">
        <v>75</v>
      </c>
      <c r="Q112" s="30">
        <v>0.25</v>
      </c>
      <c r="R112" s="30">
        <v>1500</v>
      </c>
      <c r="S112" s="30">
        <v>375</v>
      </c>
      <c r="T112" s="30"/>
      <c r="U112" s="30"/>
      <c r="V112" s="30"/>
      <c r="W112">
        <v>3</v>
      </c>
      <c r="X112" s="42" t="s">
        <v>1036</v>
      </c>
    </row>
    <row r="113" spans="2:22">
      <c r="B113" s="32" t="s">
        <v>1050</v>
      </c>
      <c r="C113" s="30" t="s">
        <v>726</v>
      </c>
      <c r="D113" s="37">
        <v>10</v>
      </c>
      <c r="E113" s="37">
        <v>10</v>
      </c>
      <c r="F113" s="37">
        <v>5000</v>
      </c>
      <c r="G113" s="37">
        <v>10000</v>
      </c>
      <c r="H113" s="40">
        <v>0.2</v>
      </c>
      <c r="I113" s="41">
        <v>3029</v>
      </c>
      <c r="J113" s="39" t="s">
        <v>727</v>
      </c>
      <c r="K113" s="42">
        <v>2</v>
      </c>
      <c r="L113" s="42" t="s">
        <v>1036</v>
      </c>
      <c r="M113" s="30"/>
      <c r="N113" s="30"/>
      <c r="O113" s="30"/>
      <c r="P113" s="30"/>
      <c r="Q113" s="30"/>
      <c r="R113" s="30"/>
      <c r="S113" s="30"/>
      <c r="T113" s="30"/>
      <c r="U113" s="30"/>
      <c r="V113" s="30"/>
    </row>
    <row r="114" spans="2:22">
      <c r="B114" s="32" t="s">
        <v>1051</v>
      </c>
      <c r="C114" s="30" t="s">
        <v>728</v>
      </c>
      <c r="D114" s="37">
        <v>136</v>
      </c>
      <c r="E114" s="37">
        <v>136</v>
      </c>
      <c r="F114" s="37">
        <v>68000</v>
      </c>
      <c r="G114" s="37">
        <v>136000</v>
      </c>
      <c r="H114" s="40">
        <v>0.04</v>
      </c>
      <c r="I114" s="41">
        <v>8364</v>
      </c>
      <c r="J114" s="39" t="s">
        <v>729</v>
      </c>
      <c r="K114" s="42">
        <v>2</v>
      </c>
      <c r="L114" s="42" t="s">
        <v>1036</v>
      </c>
      <c r="M114" s="30"/>
      <c r="N114" s="30"/>
      <c r="O114" s="30"/>
      <c r="P114" s="30"/>
      <c r="Q114" s="30"/>
      <c r="R114" s="30"/>
      <c r="S114" s="30"/>
      <c r="T114" s="30"/>
      <c r="U114" s="30"/>
      <c r="V114" s="30"/>
    </row>
    <row r="115" spans="2:22">
      <c r="B115" s="32" t="s">
        <v>1052</v>
      </c>
      <c r="C115" s="30" t="s">
        <v>730</v>
      </c>
      <c r="D115" s="37">
        <v>128</v>
      </c>
      <c r="E115" s="37">
        <v>128</v>
      </c>
      <c r="F115" s="37">
        <v>64000</v>
      </c>
      <c r="G115" s="37">
        <v>128000</v>
      </c>
      <c r="H115" s="40">
        <v>0.05</v>
      </c>
      <c r="I115" s="41">
        <v>9600</v>
      </c>
      <c r="J115" s="39" t="s">
        <v>729</v>
      </c>
      <c r="K115" s="42">
        <v>2</v>
      </c>
      <c r="L115" s="42" t="s">
        <v>1036</v>
      </c>
      <c r="M115" s="30"/>
      <c r="N115" s="30"/>
      <c r="O115" s="30"/>
      <c r="P115" s="30"/>
      <c r="Q115" s="30"/>
      <c r="R115" s="30"/>
      <c r="S115" s="30"/>
      <c r="T115" s="30"/>
      <c r="U115" s="30"/>
      <c r="V115" s="30"/>
    </row>
    <row r="116" spans="2:22">
      <c r="B116" s="32" t="s">
        <v>1053</v>
      </c>
      <c r="C116" s="30" t="s">
        <v>731</v>
      </c>
      <c r="D116" s="37">
        <v>2</v>
      </c>
      <c r="E116" s="37">
        <v>2</v>
      </c>
      <c r="F116" s="37">
        <v>1000</v>
      </c>
      <c r="G116" s="37">
        <v>2000</v>
      </c>
      <c r="H116" s="40">
        <v>1</v>
      </c>
      <c r="I116" s="41">
        <v>3000</v>
      </c>
      <c r="J116" s="39" t="s">
        <v>720</v>
      </c>
      <c r="K116" s="42">
        <v>2</v>
      </c>
      <c r="L116" s="42" t="s">
        <v>1036</v>
      </c>
      <c r="M116" s="30"/>
      <c r="N116" s="30"/>
      <c r="O116" s="30"/>
      <c r="P116" s="30"/>
      <c r="Q116" s="30"/>
      <c r="R116" s="30"/>
      <c r="S116" s="30"/>
      <c r="T116" s="30"/>
      <c r="U116" s="30"/>
      <c r="V116" s="30"/>
    </row>
    <row r="117" spans="2:22">
      <c r="B117" s="39"/>
      <c r="C117" s="30"/>
      <c r="D117" s="37"/>
      <c r="E117" s="37"/>
      <c r="F117" s="37"/>
      <c r="G117" s="37"/>
      <c r="H117" s="40"/>
      <c r="I117" s="41"/>
      <c r="J117" s="39"/>
      <c r="K117" s="42"/>
      <c r="L117" s="42"/>
      <c r="M117" s="30"/>
      <c r="N117" s="30"/>
      <c r="O117" s="30"/>
      <c r="P117" s="30"/>
      <c r="Q117" s="30"/>
      <c r="R117" s="30"/>
      <c r="S117" s="30"/>
      <c r="T117" s="30"/>
      <c r="U117" s="30"/>
      <c r="V117" s="30"/>
    </row>
    <row r="118" spans="2:22">
      <c r="B118" s="39" t="s">
        <v>396</v>
      </c>
      <c r="C118" s="34" t="s">
        <v>732</v>
      </c>
      <c r="D118" s="37"/>
      <c r="E118" s="37"/>
      <c r="F118" s="37"/>
      <c r="G118" s="37"/>
      <c r="H118" s="40"/>
      <c r="I118" s="41"/>
      <c r="J118" s="39"/>
      <c r="K118" s="42"/>
      <c r="L118" s="42"/>
      <c r="M118" s="30"/>
      <c r="N118" s="30"/>
      <c r="O118" s="30"/>
      <c r="P118" s="30"/>
      <c r="Q118" s="30"/>
      <c r="R118" s="30"/>
      <c r="S118" s="30"/>
      <c r="T118" s="30"/>
      <c r="U118" s="30"/>
      <c r="V118" s="30"/>
    </row>
    <row r="119" spans="2:22">
      <c r="B119" s="39"/>
      <c r="C119" s="30"/>
      <c r="D119" s="37"/>
      <c r="E119" s="37"/>
      <c r="F119" s="37"/>
      <c r="G119" s="37"/>
      <c r="H119" s="40"/>
      <c r="I119" s="41"/>
      <c r="J119" s="39"/>
      <c r="K119" s="42"/>
      <c r="L119" s="42"/>
      <c r="M119" s="30"/>
      <c r="N119" s="30"/>
      <c r="O119" s="30"/>
      <c r="P119" s="30"/>
      <c r="Q119" s="30"/>
      <c r="R119" s="30"/>
      <c r="S119" s="30"/>
      <c r="T119" s="30"/>
      <c r="U119" s="30"/>
      <c r="V119" s="30"/>
    </row>
    <row r="120" spans="2:22" ht="30">
      <c r="B120" s="32" t="s">
        <v>1064</v>
      </c>
      <c r="C120" s="30" t="s">
        <v>733</v>
      </c>
      <c r="D120" s="37">
        <v>48</v>
      </c>
      <c r="E120" s="37">
        <v>24</v>
      </c>
      <c r="F120" s="37">
        <v>24000</v>
      </c>
      <c r="G120" s="37">
        <v>24000</v>
      </c>
      <c r="H120" s="40">
        <v>30</v>
      </c>
      <c r="I120" s="41">
        <v>1440000</v>
      </c>
      <c r="J120" s="39" t="s">
        <v>734</v>
      </c>
      <c r="K120" s="42">
        <v>3</v>
      </c>
      <c r="L120" s="93" t="s">
        <v>733</v>
      </c>
      <c r="M120" s="30"/>
      <c r="N120" s="30"/>
      <c r="O120" s="30"/>
      <c r="P120" s="30"/>
      <c r="Q120" s="30"/>
      <c r="R120" s="30"/>
      <c r="S120" s="30"/>
      <c r="T120" s="30"/>
      <c r="U120" s="30"/>
      <c r="V120" s="30"/>
    </row>
    <row r="121" spans="2:22">
      <c r="B121" s="32" t="s">
        <v>1065</v>
      </c>
      <c r="C121" s="30" t="s">
        <v>735</v>
      </c>
      <c r="D121" s="37">
        <v>48</v>
      </c>
      <c r="E121" s="37">
        <v>24</v>
      </c>
      <c r="F121" s="37">
        <v>24000</v>
      </c>
      <c r="G121" s="37">
        <v>24000</v>
      </c>
      <c r="H121" s="40">
        <v>5</v>
      </c>
      <c r="I121" s="41">
        <f>(F121+G121)*H121</f>
        <v>240000</v>
      </c>
      <c r="J121" s="39" t="s">
        <v>736</v>
      </c>
      <c r="K121" s="42">
        <v>4</v>
      </c>
      <c r="L121" s="93" t="s">
        <v>1058</v>
      </c>
      <c r="M121" s="30"/>
      <c r="N121" s="30"/>
      <c r="O121" s="30"/>
      <c r="P121" s="30"/>
      <c r="Q121" s="30"/>
      <c r="R121" s="30"/>
      <c r="S121" s="30"/>
      <c r="T121" s="30"/>
      <c r="U121" s="30"/>
      <c r="V121" s="30"/>
    </row>
    <row r="122" spans="2:22">
      <c r="B122" s="32" t="s">
        <v>1066</v>
      </c>
      <c r="C122" s="30" t="s">
        <v>737</v>
      </c>
      <c r="D122" s="37">
        <v>4</v>
      </c>
      <c r="E122" s="37">
        <v>4</v>
      </c>
      <c r="F122" s="37">
        <v>2000</v>
      </c>
      <c r="G122" s="37">
        <v>4000</v>
      </c>
      <c r="H122" s="40">
        <v>129.5</v>
      </c>
      <c r="I122" s="91">
        <v>777000</v>
      </c>
      <c r="J122" s="39" t="s">
        <v>734</v>
      </c>
      <c r="K122" s="42">
        <v>3</v>
      </c>
      <c r="L122" s="93" t="str">
        <f>'Light Collector BOE'!A2</f>
        <v>WLS Plate VQ</v>
      </c>
      <c r="M122" s="30"/>
      <c r="N122" s="30"/>
      <c r="O122" s="30"/>
      <c r="P122" s="30"/>
      <c r="Q122" s="30"/>
      <c r="R122" s="30"/>
      <c r="S122" s="30"/>
      <c r="T122" s="30"/>
      <c r="U122" s="30"/>
      <c r="V122" s="30"/>
    </row>
    <row r="123" spans="2:22">
      <c r="B123" s="32" t="s">
        <v>1067</v>
      </c>
      <c r="C123" s="30"/>
      <c r="D123" s="37"/>
      <c r="E123" s="37"/>
      <c r="F123" s="37"/>
      <c r="G123" s="37"/>
      <c r="H123" s="40"/>
      <c r="I123" s="41"/>
      <c r="J123" s="39"/>
      <c r="K123" s="42"/>
      <c r="L123" s="42"/>
      <c r="M123" s="30"/>
      <c r="N123" s="30"/>
      <c r="O123" s="30"/>
      <c r="P123" s="30"/>
      <c r="Q123" s="30"/>
      <c r="R123" s="30"/>
      <c r="S123" s="30"/>
      <c r="T123" s="30"/>
      <c r="U123" s="30"/>
      <c r="V123" s="30"/>
    </row>
    <row r="124" spans="2:22">
      <c r="B124" s="32" t="s">
        <v>1068</v>
      </c>
      <c r="C124" s="30" t="s">
        <v>738</v>
      </c>
      <c r="D124" s="37">
        <v>48</v>
      </c>
      <c r="E124" s="37">
        <v>48</v>
      </c>
      <c r="F124" s="37">
        <v>24000</v>
      </c>
      <c r="G124" s="37">
        <v>48000</v>
      </c>
      <c r="H124" s="40">
        <v>2</v>
      </c>
      <c r="I124" s="41">
        <v>144000</v>
      </c>
      <c r="J124" s="39" t="s">
        <v>734</v>
      </c>
      <c r="K124" s="42">
        <v>2</v>
      </c>
      <c r="L124" s="42" t="s">
        <v>1036</v>
      </c>
      <c r="M124" s="30"/>
      <c r="N124" s="30"/>
      <c r="O124" s="30"/>
      <c r="P124" s="30"/>
      <c r="Q124" s="30"/>
      <c r="R124" s="30"/>
      <c r="S124" s="30"/>
      <c r="T124" s="30"/>
      <c r="U124" s="30"/>
      <c r="V124" s="30"/>
    </row>
    <row r="125" spans="2:22">
      <c r="B125" s="32" t="s">
        <v>1069</v>
      </c>
      <c r="C125" s="30" t="s">
        <v>739</v>
      </c>
      <c r="D125" s="37">
        <v>48</v>
      </c>
      <c r="E125" s="37">
        <v>48</v>
      </c>
      <c r="F125" s="37">
        <v>24000</v>
      </c>
      <c r="G125" s="37">
        <v>48000</v>
      </c>
      <c r="H125" s="40">
        <v>2</v>
      </c>
      <c r="I125" s="41">
        <v>144000</v>
      </c>
      <c r="J125" s="39" t="s">
        <v>734</v>
      </c>
      <c r="K125" s="42">
        <v>2</v>
      </c>
      <c r="L125" s="42" t="s">
        <v>1036</v>
      </c>
      <c r="M125" s="30"/>
      <c r="N125" s="30"/>
      <c r="O125" s="30"/>
      <c r="P125" s="30"/>
      <c r="Q125" s="30"/>
      <c r="R125" s="30"/>
      <c r="S125" s="30"/>
      <c r="T125" s="30"/>
      <c r="U125" s="30"/>
      <c r="V125" s="30"/>
    </row>
    <row r="126" spans="2:22">
      <c r="B126" s="32" t="s">
        <v>1070</v>
      </c>
      <c r="C126" s="30" t="s">
        <v>740</v>
      </c>
      <c r="D126" s="37">
        <v>0</v>
      </c>
      <c r="E126" s="37">
        <v>24</v>
      </c>
      <c r="F126" s="37">
        <v>0</v>
      </c>
      <c r="G126" s="37">
        <v>24000</v>
      </c>
      <c r="H126" s="40">
        <v>6.65</v>
      </c>
      <c r="I126" s="41">
        <v>159600</v>
      </c>
      <c r="J126" s="39" t="s">
        <v>734</v>
      </c>
      <c r="K126" s="42">
        <v>2</v>
      </c>
      <c r="L126" s="42" t="s">
        <v>1036</v>
      </c>
      <c r="M126" s="30"/>
      <c r="N126" s="30"/>
      <c r="O126" s="30"/>
      <c r="P126" s="30"/>
      <c r="Q126" s="30"/>
      <c r="R126" s="30"/>
      <c r="S126" s="30"/>
      <c r="T126" s="30"/>
      <c r="U126" s="30"/>
      <c r="V126" s="30"/>
    </row>
    <row r="127" spans="2:22">
      <c r="B127" s="39"/>
      <c r="C127" s="30"/>
      <c r="D127" s="37"/>
      <c r="E127" s="37"/>
      <c r="F127" s="37"/>
      <c r="G127" s="37"/>
      <c r="H127" s="40"/>
      <c r="I127" s="41"/>
      <c r="J127" s="39"/>
      <c r="K127" s="42"/>
      <c r="L127" s="42"/>
      <c r="M127" s="30"/>
      <c r="N127" s="30"/>
      <c r="O127" s="30"/>
      <c r="P127" s="30"/>
      <c r="Q127" s="30"/>
      <c r="R127" s="30"/>
      <c r="S127" s="30"/>
      <c r="T127" s="30"/>
      <c r="U127" s="30"/>
      <c r="V127" s="30"/>
    </row>
    <row r="128" spans="2:22">
      <c r="B128" s="39" t="s">
        <v>397</v>
      </c>
      <c r="C128" s="34" t="s">
        <v>741</v>
      </c>
      <c r="D128" s="37"/>
      <c r="E128" s="37"/>
      <c r="F128" s="37"/>
      <c r="G128" s="37"/>
      <c r="H128" s="40"/>
      <c r="I128" s="41"/>
      <c r="J128" s="39"/>
      <c r="K128" s="42"/>
      <c r="L128" s="42"/>
      <c r="M128" s="30"/>
      <c r="N128" s="30"/>
      <c r="O128" s="30"/>
      <c r="P128" s="30"/>
      <c r="Q128" s="30"/>
      <c r="R128" s="30"/>
      <c r="S128" s="30"/>
      <c r="T128" s="30"/>
      <c r="U128" s="30"/>
      <c r="V128" s="30"/>
    </row>
    <row r="129" spans="2:24">
      <c r="B129" s="39"/>
      <c r="C129" s="30"/>
      <c r="D129" s="37"/>
      <c r="E129" s="37"/>
      <c r="F129" s="37"/>
      <c r="G129" s="37"/>
      <c r="H129" s="40"/>
      <c r="I129" s="41"/>
      <c r="J129" s="39"/>
      <c r="K129" s="42"/>
      <c r="L129" s="42"/>
      <c r="M129" s="30"/>
      <c r="N129" s="30"/>
      <c r="O129" s="30"/>
      <c r="P129" s="30"/>
      <c r="Q129" s="30"/>
      <c r="R129" s="30"/>
      <c r="S129" s="30"/>
      <c r="T129" s="30"/>
      <c r="U129" s="30"/>
      <c r="V129" s="30"/>
    </row>
    <row r="130" spans="2:24">
      <c r="B130" s="32" t="s">
        <v>1080</v>
      </c>
      <c r="C130" s="30" t="s">
        <v>742</v>
      </c>
      <c r="D130" s="37"/>
      <c r="E130" s="37"/>
      <c r="F130" s="37"/>
      <c r="G130" s="37"/>
      <c r="H130" s="40"/>
      <c r="I130" s="41"/>
      <c r="J130" s="39"/>
      <c r="K130" s="42"/>
      <c r="L130" s="42"/>
      <c r="M130" s="30"/>
      <c r="N130" s="30">
        <v>0.25</v>
      </c>
      <c r="O130" s="30">
        <v>1500</v>
      </c>
      <c r="P130" s="30">
        <f>N130*O130</f>
        <v>375</v>
      </c>
      <c r="Q130" s="30">
        <v>8</v>
      </c>
      <c r="R130" s="30">
        <v>1500</v>
      </c>
      <c r="S130" s="30">
        <f>Q130*R130</f>
        <v>12000</v>
      </c>
      <c r="T130" s="30">
        <v>0.1</v>
      </c>
      <c r="U130" s="30">
        <v>1500</v>
      </c>
      <c r="V130" s="30">
        <f>T130*U130</f>
        <v>150</v>
      </c>
      <c r="W130" s="30">
        <v>3</v>
      </c>
      <c r="X130" s="42" t="s">
        <v>1036</v>
      </c>
    </row>
    <row r="131" spans="2:24">
      <c r="B131" s="32" t="s">
        <v>1081</v>
      </c>
      <c r="C131" s="30" t="s">
        <v>743</v>
      </c>
      <c r="D131" s="37"/>
      <c r="E131" s="37"/>
      <c r="F131" s="37"/>
      <c r="G131" s="37"/>
      <c r="H131" s="40"/>
      <c r="I131" s="41"/>
      <c r="J131" s="39"/>
      <c r="K131" s="42"/>
      <c r="L131" s="42"/>
      <c r="M131" s="30"/>
      <c r="N131" s="30">
        <v>0.1</v>
      </c>
      <c r="O131" s="30">
        <v>1500</v>
      </c>
      <c r="P131" s="30">
        <f t="shared" ref="P131:P132" si="12">N131*O131</f>
        <v>150</v>
      </c>
      <c r="Q131" s="30">
        <v>1</v>
      </c>
      <c r="R131" s="30">
        <v>1500</v>
      </c>
      <c r="S131" s="30">
        <f t="shared" ref="S131:S132" si="13">Q131*R131</f>
        <v>1500</v>
      </c>
      <c r="T131" s="30">
        <v>0.05</v>
      </c>
      <c r="U131" s="30">
        <v>1500</v>
      </c>
      <c r="V131" s="30">
        <f t="shared" ref="V131:V132" si="14">T131*U131</f>
        <v>75</v>
      </c>
      <c r="W131" s="30">
        <v>3</v>
      </c>
      <c r="X131" s="42" t="s">
        <v>1036</v>
      </c>
    </row>
    <row r="132" spans="2:24">
      <c r="B132" s="32" t="s">
        <v>1082</v>
      </c>
      <c r="C132" s="30" t="s">
        <v>744</v>
      </c>
      <c r="D132" s="37"/>
      <c r="E132" s="37"/>
      <c r="F132" s="37"/>
      <c r="G132" s="37"/>
      <c r="H132" s="40"/>
      <c r="I132" s="41"/>
      <c r="J132" s="39"/>
      <c r="K132" s="42"/>
      <c r="L132" s="42"/>
      <c r="M132" s="30"/>
      <c r="N132" s="30">
        <v>0.25</v>
      </c>
      <c r="O132" s="30">
        <v>1500</v>
      </c>
      <c r="P132" s="30">
        <f t="shared" si="12"/>
        <v>375</v>
      </c>
      <c r="Q132" s="30">
        <v>2</v>
      </c>
      <c r="R132" s="30">
        <v>1500</v>
      </c>
      <c r="S132" s="30">
        <f t="shared" si="13"/>
        <v>3000</v>
      </c>
      <c r="T132" s="30">
        <v>0.1</v>
      </c>
      <c r="U132" s="30">
        <v>1500</v>
      </c>
      <c r="V132" s="30">
        <f t="shared" si="14"/>
        <v>150</v>
      </c>
      <c r="W132" s="30">
        <v>3</v>
      </c>
      <c r="X132" s="42" t="s">
        <v>1036</v>
      </c>
    </row>
    <row r="133" spans="2:24">
      <c r="B133" s="39"/>
      <c r="C133" s="30"/>
      <c r="D133" s="37"/>
      <c r="E133" s="37"/>
      <c r="F133" s="37"/>
      <c r="G133" s="37"/>
      <c r="H133" s="40"/>
      <c r="I133" s="41"/>
      <c r="J133" s="39"/>
      <c r="K133" s="42"/>
      <c r="L133" s="42"/>
      <c r="M133" s="30"/>
      <c r="N133" s="30"/>
      <c r="O133" s="30"/>
      <c r="P133" s="30"/>
      <c r="Q133" s="30"/>
      <c r="R133" s="30"/>
      <c r="S133" s="30"/>
      <c r="T133" s="30"/>
      <c r="U133" s="30"/>
      <c r="V133" s="30"/>
    </row>
    <row r="134" spans="2:24">
      <c r="B134" s="46"/>
      <c r="C134" s="34" t="s">
        <v>796</v>
      </c>
      <c r="D134" s="35"/>
      <c r="E134" s="35"/>
      <c r="F134" s="35"/>
      <c r="G134" s="35"/>
      <c r="H134" s="43"/>
      <c r="I134" s="44">
        <f>SUM(I103:I133)</f>
        <v>4007048</v>
      </c>
      <c r="J134" s="46"/>
      <c r="K134" s="47"/>
      <c r="L134" s="47"/>
      <c r="M134" s="34"/>
      <c r="N134" s="34"/>
      <c r="O134" s="34"/>
      <c r="P134" s="34">
        <f>SUM(P103:P133)</f>
        <v>975</v>
      </c>
      <c r="Q134" s="34"/>
      <c r="R134" s="34"/>
      <c r="S134" s="34">
        <f>SUM(S103:S133)</f>
        <v>16875</v>
      </c>
      <c r="T134" s="34"/>
      <c r="U134" s="34"/>
      <c r="V134" s="34">
        <v>375</v>
      </c>
    </row>
    <row r="135" spans="2:24">
      <c r="B135" s="39"/>
      <c r="C135" s="30"/>
      <c r="D135" s="37"/>
      <c r="E135" s="37"/>
      <c r="F135" s="37"/>
      <c r="G135" s="37"/>
      <c r="H135" s="40"/>
      <c r="I135" s="41"/>
      <c r="J135" s="39"/>
      <c r="K135" s="42"/>
      <c r="L135" s="42"/>
      <c r="M135" s="30"/>
      <c r="N135" s="30"/>
      <c r="O135" s="30"/>
      <c r="P135" s="30"/>
      <c r="Q135" s="30"/>
      <c r="R135" s="30"/>
      <c r="S135" s="30"/>
      <c r="T135" s="30"/>
      <c r="U135" s="30"/>
      <c r="V135" s="30"/>
    </row>
    <row r="136" spans="2:24">
      <c r="B136" s="39"/>
      <c r="C136" s="34"/>
      <c r="D136" s="35"/>
      <c r="E136" s="38"/>
      <c r="F136" s="39"/>
      <c r="G136" s="39"/>
      <c r="H136" s="40"/>
      <c r="I136" s="41"/>
      <c r="J136" s="39"/>
      <c r="K136" s="42"/>
      <c r="L136" s="42"/>
      <c r="M136" s="30"/>
      <c r="N136" s="30"/>
      <c r="O136" s="30"/>
      <c r="P136" s="30"/>
      <c r="Q136" s="30"/>
      <c r="R136" s="30"/>
      <c r="S136" s="30"/>
      <c r="T136" s="30"/>
      <c r="U136" s="30"/>
      <c r="V136" s="30"/>
    </row>
    <row r="137" spans="2:24" s="76" customFormat="1">
      <c r="B137" s="75"/>
      <c r="D137" s="77" t="s">
        <v>609</v>
      </c>
      <c r="E137" s="78" t="s">
        <v>762</v>
      </c>
      <c r="F137" s="75" t="s">
        <v>763</v>
      </c>
      <c r="G137" s="75" t="s">
        <v>612</v>
      </c>
      <c r="H137" s="79"/>
      <c r="I137" s="80"/>
      <c r="J137" s="75"/>
      <c r="K137" s="81"/>
      <c r="L137" s="81"/>
    </row>
    <row r="138" spans="2:24" s="78" customFormat="1" ht="30">
      <c r="B138" s="75" t="s">
        <v>398</v>
      </c>
      <c r="C138" s="82" t="s">
        <v>687</v>
      </c>
      <c r="D138" s="83">
        <f>H157</f>
        <v>133305</v>
      </c>
      <c r="E138" s="78">
        <f>P157</f>
        <v>300</v>
      </c>
      <c r="F138" s="78">
        <f>S157</f>
        <v>1350</v>
      </c>
      <c r="G138" s="78">
        <f>V157</f>
        <v>150</v>
      </c>
      <c r="H138" s="84"/>
      <c r="I138" s="83"/>
      <c r="K138" s="85"/>
      <c r="L138" s="85"/>
    </row>
    <row r="139" spans="2:24" s="78" customFormat="1">
      <c r="B139" s="75"/>
      <c r="C139" s="86"/>
      <c r="H139" s="84"/>
      <c r="I139" s="83"/>
      <c r="K139" s="85"/>
      <c r="L139" s="85"/>
    </row>
    <row r="140" spans="2:24" s="78" customFormat="1">
      <c r="B140" s="75" t="s">
        <v>1074</v>
      </c>
      <c r="C140" s="86"/>
      <c r="H140" s="84"/>
      <c r="I140" s="83"/>
      <c r="K140" s="85"/>
      <c r="L140" s="85"/>
    </row>
    <row r="141" spans="2:24">
      <c r="N141" s="218" t="s">
        <v>704</v>
      </c>
      <c r="O141" s="218"/>
      <c r="P141" s="218"/>
      <c r="Q141" s="218"/>
      <c r="R141" s="218"/>
      <c r="S141" s="218"/>
      <c r="T141" s="218"/>
      <c r="U141" s="218"/>
      <c r="V141" s="218"/>
    </row>
    <row r="142" spans="2:24" ht="45">
      <c r="C142" t="s">
        <v>745</v>
      </c>
      <c r="D142">
        <v>150</v>
      </c>
      <c r="N142" s="218" t="s">
        <v>709</v>
      </c>
      <c r="O142" s="218"/>
      <c r="P142" s="218"/>
      <c r="Q142" s="218" t="s">
        <v>710</v>
      </c>
      <c r="R142" s="218"/>
      <c r="S142" s="218"/>
      <c r="T142" s="218" t="s">
        <v>797</v>
      </c>
      <c r="U142" s="218"/>
      <c r="V142" s="218"/>
      <c r="W142" s="19" t="s">
        <v>1072</v>
      </c>
      <c r="X142" s="19" t="s">
        <v>1077</v>
      </c>
    </row>
    <row r="143" spans="2:24">
      <c r="N143" s="37" t="s">
        <v>711</v>
      </c>
      <c r="O143" s="37" t="s">
        <v>712</v>
      </c>
      <c r="P143" s="37" t="s">
        <v>713</v>
      </c>
      <c r="Q143" s="37" t="s">
        <v>711</v>
      </c>
      <c r="R143" s="37" t="s">
        <v>712</v>
      </c>
      <c r="S143" s="37" t="s">
        <v>713</v>
      </c>
      <c r="T143" s="37" t="s">
        <v>711</v>
      </c>
      <c r="U143" s="37" t="s">
        <v>712</v>
      </c>
      <c r="V143" s="37" t="s">
        <v>713</v>
      </c>
    </row>
    <row r="144" spans="2:24" ht="30">
      <c r="C144" s="1" t="s">
        <v>700</v>
      </c>
      <c r="D144" s="1" t="s">
        <v>746</v>
      </c>
      <c r="E144" s="1" t="s">
        <v>747</v>
      </c>
      <c r="F144" s="1" t="s">
        <v>748</v>
      </c>
      <c r="G144" s="1" t="s">
        <v>749</v>
      </c>
      <c r="H144" s="1" t="s">
        <v>750</v>
      </c>
      <c r="I144" s="36" t="s">
        <v>1101</v>
      </c>
      <c r="J144" s="36" t="s">
        <v>1071</v>
      </c>
      <c r="K144" s="36" t="s">
        <v>803</v>
      </c>
    </row>
    <row r="145" spans="2:24" ht="60">
      <c r="I145" s="39"/>
      <c r="J145" s="42"/>
      <c r="K145" s="42" t="s">
        <v>1079</v>
      </c>
    </row>
    <row r="146" spans="2:24">
      <c r="B146" s="15" t="s">
        <v>1083</v>
      </c>
      <c r="C146" t="s">
        <v>751</v>
      </c>
      <c r="D146" t="s">
        <v>752</v>
      </c>
      <c r="E146">
        <v>21.5</v>
      </c>
      <c r="F146">
        <v>20</v>
      </c>
      <c r="G146">
        <f>F146*$D$142</f>
        <v>3000</v>
      </c>
      <c r="H146">
        <f>E146*G146</f>
        <v>64500</v>
      </c>
      <c r="I146" t="s">
        <v>734</v>
      </c>
      <c r="J146">
        <v>3</v>
      </c>
      <c r="K146" s="42" t="s">
        <v>1036</v>
      </c>
    </row>
    <row r="147" spans="2:24">
      <c r="B147" s="15" t="s">
        <v>1084</v>
      </c>
      <c r="C147" t="s">
        <v>753</v>
      </c>
      <c r="D147" t="s">
        <v>752</v>
      </c>
      <c r="E147">
        <v>2.67</v>
      </c>
      <c r="F147">
        <v>60</v>
      </c>
      <c r="G147">
        <f t="shared" ref="G147:G151" si="15">F147*$D$142</f>
        <v>9000</v>
      </c>
      <c r="H147">
        <f t="shared" ref="H147:H151" si="16">E147*G147</f>
        <v>24030</v>
      </c>
      <c r="I147" t="s">
        <v>734</v>
      </c>
      <c r="J147">
        <v>3</v>
      </c>
      <c r="K147" s="42" t="s">
        <v>1036</v>
      </c>
    </row>
    <row r="148" spans="2:24">
      <c r="B148" s="15" t="s">
        <v>1085</v>
      </c>
      <c r="C148" t="s">
        <v>754</v>
      </c>
      <c r="D148" t="s">
        <v>752</v>
      </c>
      <c r="E148">
        <v>7.05</v>
      </c>
      <c r="F148">
        <v>10</v>
      </c>
      <c r="G148">
        <f t="shared" si="15"/>
        <v>1500</v>
      </c>
      <c r="H148">
        <f t="shared" si="16"/>
        <v>10575</v>
      </c>
      <c r="I148" t="s">
        <v>734</v>
      </c>
      <c r="J148">
        <v>3</v>
      </c>
      <c r="K148" s="42" t="s">
        <v>1036</v>
      </c>
    </row>
    <row r="149" spans="2:24">
      <c r="B149" s="15" t="s">
        <v>1086</v>
      </c>
      <c r="C149" t="s">
        <v>755</v>
      </c>
      <c r="D149" t="s">
        <v>752</v>
      </c>
      <c r="E149">
        <v>10</v>
      </c>
      <c r="F149">
        <v>10</v>
      </c>
      <c r="G149">
        <f t="shared" si="15"/>
        <v>1500</v>
      </c>
      <c r="H149">
        <f t="shared" si="16"/>
        <v>15000</v>
      </c>
      <c r="I149" t="s">
        <v>734</v>
      </c>
      <c r="J149">
        <v>3</v>
      </c>
      <c r="K149" s="42" t="s">
        <v>1036</v>
      </c>
    </row>
    <row r="150" spans="2:24">
      <c r="B150" s="15" t="s">
        <v>1087</v>
      </c>
      <c r="C150" t="s">
        <v>756</v>
      </c>
      <c r="D150" t="s">
        <v>752</v>
      </c>
      <c r="E150">
        <v>0.53</v>
      </c>
      <c r="F150">
        <v>100</v>
      </c>
      <c r="G150">
        <f t="shared" si="15"/>
        <v>15000</v>
      </c>
      <c r="H150">
        <f t="shared" si="16"/>
        <v>7950</v>
      </c>
      <c r="I150" t="s">
        <v>734</v>
      </c>
      <c r="J150">
        <v>3</v>
      </c>
      <c r="K150" s="42" t="s">
        <v>1036</v>
      </c>
    </row>
    <row r="151" spans="2:24">
      <c r="B151" s="15" t="s">
        <v>1088</v>
      </c>
      <c r="C151" t="s">
        <v>757</v>
      </c>
      <c r="D151" t="s">
        <v>752</v>
      </c>
      <c r="E151">
        <v>1.5</v>
      </c>
      <c r="F151">
        <v>50</v>
      </c>
      <c r="G151">
        <f t="shared" si="15"/>
        <v>7500</v>
      </c>
      <c r="H151">
        <f t="shared" si="16"/>
        <v>11250</v>
      </c>
      <c r="I151" t="s">
        <v>734</v>
      </c>
      <c r="J151">
        <v>3</v>
      </c>
      <c r="K151" s="42" t="s">
        <v>1036</v>
      </c>
    </row>
    <row r="153" spans="2:24">
      <c r="B153" s="15" t="s">
        <v>1089</v>
      </c>
      <c r="C153" t="s">
        <v>758</v>
      </c>
      <c r="N153">
        <v>0.5</v>
      </c>
      <c r="O153">
        <v>150</v>
      </c>
      <c r="P153">
        <f>N153*O153</f>
        <v>75</v>
      </c>
      <c r="Q153">
        <v>2</v>
      </c>
      <c r="R153">
        <v>150</v>
      </c>
      <c r="S153">
        <f>Q153*R153</f>
        <v>300</v>
      </c>
      <c r="T153">
        <v>0.25</v>
      </c>
      <c r="U153">
        <v>150</v>
      </c>
      <c r="V153">
        <f>T153*U153</f>
        <v>37.5</v>
      </c>
      <c r="W153">
        <v>4</v>
      </c>
      <c r="X153" s="42" t="s">
        <v>1036</v>
      </c>
    </row>
    <row r="154" spans="2:24">
      <c r="B154" s="15" t="s">
        <v>1090</v>
      </c>
      <c r="C154" t="s">
        <v>759</v>
      </c>
      <c r="N154">
        <v>1</v>
      </c>
      <c r="O154">
        <v>150</v>
      </c>
      <c r="P154">
        <f t="shared" ref="P154:P155" si="17">N154*O154</f>
        <v>150</v>
      </c>
      <c r="Q154">
        <v>4</v>
      </c>
      <c r="R154">
        <v>150</v>
      </c>
      <c r="S154">
        <f t="shared" ref="S154:S155" si="18">Q154*R154</f>
        <v>600</v>
      </c>
      <c r="T154">
        <v>0.5</v>
      </c>
      <c r="U154">
        <v>150</v>
      </c>
      <c r="V154">
        <f t="shared" ref="V154:V155" si="19">T154*U154</f>
        <v>75</v>
      </c>
      <c r="W154">
        <v>4</v>
      </c>
      <c r="X154" s="42" t="s">
        <v>1036</v>
      </c>
    </row>
    <row r="155" spans="2:24">
      <c r="B155" s="15" t="s">
        <v>1091</v>
      </c>
      <c r="C155" t="s">
        <v>760</v>
      </c>
      <c r="N155">
        <v>0.5</v>
      </c>
      <c r="O155">
        <v>150</v>
      </c>
      <c r="P155">
        <f t="shared" si="17"/>
        <v>75</v>
      </c>
      <c r="Q155">
        <v>3</v>
      </c>
      <c r="R155">
        <v>150</v>
      </c>
      <c r="S155">
        <f t="shared" si="18"/>
        <v>450</v>
      </c>
      <c r="T155">
        <v>0.25</v>
      </c>
      <c r="U155">
        <v>150</v>
      </c>
      <c r="V155">
        <f t="shared" si="19"/>
        <v>37.5</v>
      </c>
      <c r="W155">
        <v>4</v>
      </c>
      <c r="X155" s="42" t="s">
        <v>1036</v>
      </c>
    </row>
    <row r="157" spans="2:24" s="1" customFormat="1">
      <c r="B157" s="16"/>
      <c r="C157" s="1" t="s">
        <v>761</v>
      </c>
      <c r="H157" s="1">
        <f>SUM(H146:H156)</f>
        <v>133305</v>
      </c>
      <c r="P157" s="1">
        <f>SUM(P153:P156)</f>
        <v>300</v>
      </c>
      <c r="S157" s="1">
        <f>SUM(S153:S156)</f>
        <v>1350</v>
      </c>
      <c r="V157" s="1">
        <f>SUM(V153:V156)</f>
        <v>150</v>
      </c>
    </row>
    <row r="159" spans="2:24" s="76" customFormat="1">
      <c r="B159" s="75"/>
      <c r="D159" s="76" t="s">
        <v>609</v>
      </c>
      <c r="E159" s="76" t="s">
        <v>696</v>
      </c>
      <c r="F159" s="76" t="s">
        <v>610</v>
      </c>
      <c r="G159" s="76" t="s">
        <v>611</v>
      </c>
      <c r="H159" s="76" t="s">
        <v>764</v>
      </c>
    </row>
    <row r="160" spans="2:24" s="76" customFormat="1">
      <c r="B160" s="75" t="s">
        <v>399</v>
      </c>
      <c r="C160" s="207" t="s">
        <v>145</v>
      </c>
      <c r="D160" s="76">
        <f>H185</f>
        <v>60000</v>
      </c>
      <c r="E160" s="76">
        <f>P185</f>
        <v>535</v>
      </c>
      <c r="F160" s="76">
        <f>S185</f>
        <v>1625</v>
      </c>
      <c r="G160" s="76">
        <f>V185</f>
        <v>1625</v>
      </c>
      <c r="H160" s="76">
        <f>Y185</f>
        <v>230</v>
      </c>
    </row>
    <row r="161" spans="2:27" s="88" customFormat="1">
      <c r="B161" s="87"/>
    </row>
    <row r="162" spans="2:27" s="76" customFormat="1">
      <c r="B162" s="75" t="s">
        <v>1076</v>
      </c>
    </row>
    <row r="164" spans="2:27" s="52" customFormat="1">
      <c r="B164" s="51" t="s">
        <v>400</v>
      </c>
      <c r="C164" s="208" t="s">
        <v>620</v>
      </c>
      <c r="N164" s="218" t="s">
        <v>704</v>
      </c>
      <c r="O164" s="221"/>
      <c r="P164" s="221"/>
      <c r="Q164" s="221"/>
      <c r="R164" s="221"/>
      <c r="S164" s="221"/>
      <c r="T164" s="221"/>
      <c r="U164" s="221"/>
      <c r="V164" s="221"/>
      <c r="W164" s="221"/>
      <c r="X164" s="221"/>
      <c r="Y164" s="221"/>
    </row>
    <row r="165" spans="2:27" ht="45">
      <c r="D165" s="1" t="s">
        <v>746</v>
      </c>
      <c r="E165" s="1" t="s">
        <v>747</v>
      </c>
      <c r="F165" s="1" t="s">
        <v>701</v>
      </c>
      <c r="G165" s="1" t="s">
        <v>749</v>
      </c>
      <c r="H165" s="1" t="s">
        <v>750</v>
      </c>
      <c r="I165" s="36" t="s">
        <v>1101</v>
      </c>
      <c r="J165" s="36" t="s">
        <v>1071</v>
      </c>
      <c r="K165" s="36" t="s">
        <v>803</v>
      </c>
      <c r="N165" s="218" t="s">
        <v>709</v>
      </c>
      <c r="O165" s="218"/>
      <c r="P165" s="218"/>
      <c r="Q165" s="218" t="s">
        <v>710</v>
      </c>
      <c r="R165" s="218"/>
      <c r="S165" s="218"/>
      <c r="T165" s="218" t="s">
        <v>611</v>
      </c>
      <c r="U165" s="218"/>
      <c r="V165" s="218"/>
      <c r="W165" s="219" t="s">
        <v>764</v>
      </c>
      <c r="X165" s="219"/>
      <c r="Y165" s="219"/>
      <c r="Z165" s="19" t="s">
        <v>1072</v>
      </c>
      <c r="AA165" s="19" t="s">
        <v>1077</v>
      </c>
    </row>
    <row r="166" spans="2:27" ht="60">
      <c r="I166" s="39"/>
      <c r="J166" s="42"/>
      <c r="K166" s="42" t="s">
        <v>1079</v>
      </c>
      <c r="N166" s="37" t="s">
        <v>711</v>
      </c>
      <c r="O166" s="37" t="s">
        <v>712</v>
      </c>
      <c r="P166" s="37" t="s">
        <v>713</v>
      </c>
      <c r="Q166" s="37" t="s">
        <v>711</v>
      </c>
      <c r="R166" s="37" t="s">
        <v>712</v>
      </c>
      <c r="S166" s="37" t="s">
        <v>713</v>
      </c>
      <c r="T166" s="37" t="s">
        <v>711</v>
      </c>
      <c r="U166" s="37" t="s">
        <v>712</v>
      </c>
      <c r="V166" s="37" t="s">
        <v>713</v>
      </c>
      <c r="W166" s="37" t="s">
        <v>711</v>
      </c>
      <c r="X166" s="37" t="s">
        <v>712</v>
      </c>
      <c r="Y166" s="37" t="s">
        <v>713</v>
      </c>
    </row>
    <row r="167" spans="2:27">
      <c r="B167" s="51" t="s">
        <v>1092</v>
      </c>
      <c r="C167" t="s">
        <v>766</v>
      </c>
      <c r="D167" s="33"/>
      <c r="N167" s="57"/>
      <c r="O167" s="38"/>
      <c r="P167" s="38"/>
      <c r="Q167" s="57">
        <f>5/60</f>
        <v>8.3333333333333329E-2</v>
      </c>
      <c r="R167" s="38">
        <v>1500</v>
      </c>
      <c r="S167" s="38">
        <f>Q167*R167</f>
        <v>125</v>
      </c>
      <c r="T167" s="38">
        <f>5/60</f>
        <v>8.3333333333333329E-2</v>
      </c>
      <c r="U167" s="38">
        <v>1500</v>
      </c>
      <c r="V167" s="38">
        <f>T167*U167</f>
        <v>125</v>
      </c>
      <c r="W167" s="33"/>
      <c r="X167" s="33"/>
      <c r="Y167" s="33"/>
      <c r="Z167">
        <v>3</v>
      </c>
      <c r="AA167" s="42" t="s">
        <v>1036</v>
      </c>
    </row>
    <row r="168" spans="2:27">
      <c r="B168" s="51" t="s">
        <v>1093</v>
      </c>
      <c r="C168" t="s">
        <v>767</v>
      </c>
      <c r="D168" s="33"/>
      <c r="N168" s="57"/>
      <c r="O168" s="38"/>
      <c r="P168" s="38"/>
      <c r="Q168" s="57">
        <v>0.25</v>
      </c>
      <c r="R168" s="38">
        <v>1500</v>
      </c>
      <c r="S168" s="38">
        <f>Q168*R168</f>
        <v>375</v>
      </c>
      <c r="T168" s="38">
        <v>0.25</v>
      </c>
      <c r="U168" s="38">
        <v>1500</v>
      </c>
      <c r="V168" s="38">
        <f>T168*U168</f>
        <v>375</v>
      </c>
      <c r="W168" s="33"/>
      <c r="X168" s="33"/>
      <c r="Y168" s="33"/>
      <c r="Z168">
        <v>3</v>
      </c>
      <c r="AA168" s="42" t="s">
        <v>1036</v>
      </c>
    </row>
    <row r="169" spans="2:27">
      <c r="B169" s="51" t="s">
        <v>1094</v>
      </c>
      <c r="C169" t="s">
        <v>768</v>
      </c>
      <c r="D169" s="33"/>
      <c r="N169" s="57"/>
      <c r="O169" s="38"/>
      <c r="P169" s="38"/>
      <c r="Q169" s="57">
        <f>10/60</f>
        <v>0.16666666666666666</v>
      </c>
      <c r="R169" s="38">
        <v>1500</v>
      </c>
      <c r="S169" s="38">
        <f>Q169*R169</f>
        <v>250</v>
      </c>
      <c r="T169" s="38">
        <f>10/60</f>
        <v>0.16666666666666666</v>
      </c>
      <c r="U169" s="38">
        <v>1500</v>
      </c>
      <c r="V169" s="38">
        <f>T169*U169</f>
        <v>250</v>
      </c>
      <c r="W169" s="33"/>
      <c r="X169" s="33"/>
      <c r="Y169" s="33"/>
      <c r="Z169">
        <v>3</v>
      </c>
      <c r="AA169" s="42" t="s">
        <v>1036</v>
      </c>
    </row>
    <row r="170" spans="2:27">
      <c r="B170" s="51" t="s">
        <v>1095</v>
      </c>
      <c r="C170" t="s">
        <v>769</v>
      </c>
      <c r="N170" s="56">
        <v>375</v>
      </c>
      <c r="O170" s="30">
        <v>1</v>
      </c>
      <c r="P170" s="30">
        <f>N170*O170</f>
        <v>375</v>
      </c>
      <c r="Q170" s="56"/>
      <c r="R170" s="30"/>
      <c r="S170" s="30"/>
      <c r="T170" s="30"/>
      <c r="U170" s="30"/>
      <c r="V170" s="30"/>
      <c r="W170">
        <v>150</v>
      </c>
      <c r="X170">
        <v>1</v>
      </c>
      <c r="Y170">
        <f>W170*X170</f>
        <v>150</v>
      </c>
      <c r="Z170">
        <v>3</v>
      </c>
      <c r="AA170" s="42" t="s">
        <v>1036</v>
      </c>
    </row>
    <row r="171" spans="2:27">
      <c r="N171" s="54"/>
      <c r="Q171" s="54"/>
    </row>
    <row r="173" spans="2:27" s="52" customFormat="1">
      <c r="B173" s="51" t="s">
        <v>401</v>
      </c>
      <c r="C173" s="208" t="s">
        <v>147</v>
      </c>
      <c r="N173"/>
      <c r="O173"/>
      <c r="P173"/>
      <c r="Q173"/>
      <c r="R173"/>
      <c r="S173"/>
      <c r="T173"/>
      <c r="U173"/>
      <c r="V173"/>
      <c r="W173"/>
      <c r="X173"/>
      <c r="Y173"/>
    </row>
    <row r="174" spans="2:27">
      <c r="D174" s="18"/>
    </row>
    <row r="176" spans="2:27">
      <c r="B176" s="51" t="s">
        <v>1096</v>
      </c>
      <c r="C176" t="s">
        <v>771</v>
      </c>
      <c r="D176" s="33"/>
      <c r="N176" s="57"/>
      <c r="O176" s="38"/>
      <c r="P176" s="38"/>
      <c r="Q176" s="57">
        <f>5/60</f>
        <v>8.3333333333333329E-2</v>
      </c>
      <c r="R176" s="38">
        <v>1500</v>
      </c>
      <c r="S176" s="38">
        <f>Q176*R176</f>
        <v>125</v>
      </c>
      <c r="T176" s="38">
        <f>5/60</f>
        <v>8.3333333333333329E-2</v>
      </c>
      <c r="U176" s="38">
        <v>1500</v>
      </c>
      <c r="V176" s="38">
        <f>T176*U176</f>
        <v>125</v>
      </c>
      <c r="W176" s="33"/>
      <c r="X176" s="33"/>
      <c r="Y176" s="33"/>
      <c r="Z176">
        <v>3</v>
      </c>
      <c r="AA176" s="42" t="s">
        <v>1036</v>
      </c>
    </row>
    <row r="177" spans="2:27">
      <c r="B177" s="51" t="s">
        <v>1097</v>
      </c>
      <c r="C177" t="s">
        <v>770</v>
      </c>
      <c r="D177" s="33"/>
      <c r="N177" s="57"/>
      <c r="O177" s="38"/>
      <c r="P177" s="38"/>
      <c r="Q177" s="57">
        <f>160/60</f>
        <v>2.6666666666666665</v>
      </c>
      <c r="R177" s="38">
        <v>187.5</v>
      </c>
      <c r="S177" s="38">
        <f>Q177*R177</f>
        <v>500</v>
      </c>
      <c r="T177" s="57">
        <f>160/60</f>
        <v>2.6666666666666665</v>
      </c>
      <c r="U177" s="38">
        <v>187.5</v>
      </c>
      <c r="V177" s="38">
        <f>T177*U177</f>
        <v>500</v>
      </c>
      <c r="W177" s="33"/>
      <c r="X177" s="33"/>
      <c r="Y177" s="33"/>
      <c r="Z177">
        <v>3</v>
      </c>
      <c r="AA177" s="42" t="s">
        <v>1036</v>
      </c>
    </row>
    <row r="178" spans="2:27">
      <c r="B178" s="51" t="s">
        <v>1098</v>
      </c>
      <c r="C178" t="s">
        <v>772</v>
      </c>
      <c r="D178" s="33"/>
      <c r="N178" s="57"/>
      <c r="O178" s="38"/>
      <c r="P178" s="38"/>
      <c r="Q178" s="57">
        <f>10/60</f>
        <v>0.16666666666666666</v>
      </c>
      <c r="R178" s="38">
        <v>1500</v>
      </c>
      <c r="S178" s="38">
        <f>Q178*R178</f>
        <v>250</v>
      </c>
      <c r="T178" s="38">
        <f>10/60</f>
        <v>0.16666666666666666</v>
      </c>
      <c r="U178" s="38">
        <v>1500</v>
      </c>
      <c r="V178" s="38">
        <f>T178*U178</f>
        <v>250</v>
      </c>
      <c r="W178" s="33"/>
      <c r="X178" s="33"/>
      <c r="Y178" s="33"/>
      <c r="Z178">
        <v>3</v>
      </c>
      <c r="AA178" s="42" t="s">
        <v>1036</v>
      </c>
    </row>
    <row r="179" spans="2:27">
      <c r="B179" s="51" t="s">
        <v>1099</v>
      </c>
      <c r="C179" t="s">
        <v>769</v>
      </c>
      <c r="N179" s="56">
        <v>375</v>
      </c>
      <c r="O179" s="30">
        <v>1</v>
      </c>
      <c r="P179" s="30">
        <v>160</v>
      </c>
      <c r="Q179" s="56"/>
      <c r="R179" s="30"/>
      <c r="S179" s="30"/>
      <c r="T179" s="30"/>
      <c r="U179" s="30"/>
      <c r="V179" s="30"/>
      <c r="W179">
        <v>150</v>
      </c>
      <c r="X179">
        <v>1</v>
      </c>
      <c r="Y179">
        <v>80</v>
      </c>
      <c r="Z179">
        <v>3</v>
      </c>
      <c r="AA179" s="42" t="s">
        <v>1036</v>
      </c>
    </row>
    <row r="180" spans="2:27">
      <c r="E180" s="54"/>
      <c r="H180" s="54"/>
    </row>
    <row r="181" spans="2:27">
      <c r="C181" s="1" t="s">
        <v>700</v>
      </c>
    </row>
    <row r="183" spans="2:27">
      <c r="B183" s="51" t="s">
        <v>1100</v>
      </c>
      <c r="C183" t="s">
        <v>773</v>
      </c>
      <c r="D183" t="s">
        <v>774</v>
      </c>
      <c r="E183">
        <v>300</v>
      </c>
      <c r="G183">
        <v>200</v>
      </c>
      <c r="H183">
        <f>E183*G183</f>
        <v>60000</v>
      </c>
      <c r="I183" t="s">
        <v>734</v>
      </c>
      <c r="J183">
        <v>4</v>
      </c>
      <c r="K183" s="42" t="s">
        <v>1036</v>
      </c>
    </row>
    <row r="185" spans="2:27" s="1" customFormat="1">
      <c r="B185" s="16"/>
      <c r="C185" s="1" t="s">
        <v>761</v>
      </c>
      <c r="H185" s="1">
        <f>SUM(H183:H184)</f>
        <v>60000</v>
      </c>
      <c r="P185" s="1">
        <f>SUM(P167:P184)</f>
        <v>535</v>
      </c>
      <c r="S185" s="1">
        <f>SUM(S167:S184)</f>
        <v>1625</v>
      </c>
      <c r="V185" s="1">
        <f>SUM(V167:V184)</f>
        <v>1625</v>
      </c>
      <c r="Y185" s="1">
        <f>SUM(Y167:Y184)</f>
        <v>230</v>
      </c>
    </row>
    <row r="188" spans="2:27" s="74" customFormat="1">
      <c r="B188" s="64"/>
      <c r="D188" s="74" t="s">
        <v>609</v>
      </c>
      <c r="E188" s="74" t="s">
        <v>765</v>
      </c>
      <c r="F188" s="74" t="s">
        <v>775</v>
      </c>
      <c r="G188" s="74" t="s">
        <v>611</v>
      </c>
      <c r="H188" s="74" t="s">
        <v>764</v>
      </c>
    </row>
    <row r="189" spans="2:27" s="74" customFormat="1">
      <c r="B189" s="64" t="s">
        <v>402</v>
      </c>
      <c r="C189" s="74" t="s">
        <v>148</v>
      </c>
      <c r="D189" s="74">
        <f>F202</f>
        <v>112500</v>
      </c>
      <c r="E189" s="74">
        <f>P202</f>
        <v>150</v>
      </c>
      <c r="F189" s="74">
        <f>S202</f>
        <v>150</v>
      </c>
      <c r="G189" s="74">
        <f>V202</f>
        <v>150</v>
      </c>
      <c r="H189" s="74">
        <f>Y202</f>
        <v>75</v>
      </c>
    </row>
    <row r="190" spans="2:27" s="74" customFormat="1">
      <c r="B190" s="64"/>
    </row>
    <row r="191" spans="2:27" s="74" customFormat="1">
      <c r="B191" s="64" t="s">
        <v>776</v>
      </c>
    </row>
    <row r="193" spans="3:27">
      <c r="D193" s="52"/>
      <c r="N193" s="218" t="s">
        <v>704</v>
      </c>
      <c r="O193" s="221"/>
      <c r="P193" s="221"/>
      <c r="Q193" s="221"/>
      <c r="R193" s="221"/>
      <c r="S193" s="221"/>
      <c r="T193" s="221"/>
      <c r="U193" s="221"/>
      <c r="V193" s="221"/>
      <c r="W193" s="221"/>
      <c r="X193" s="221"/>
      <c r="Y193" s="221"/>
    </row>
    <row r="194" spans="3:27">
      <c r="D194" s="220" t="s">
        <v>609</v>
      </c>
      <c r="E194" s="221"/>
      <c r="F194" s="221"/>
      <c r="N194" s="218" t="s">
        <v>709</v>
      </c>
      <c r="O194" s="218"/>
      <c r="P194" s="218"/>
      <c r="Q194" s="218" t="s">
        <v>710</v>
      </c>
      <c r="R194" s="218"/>
      <c r="S194" s="218"/>
      <c r="T194" s="218" t="s">
        <v>611</v>
      </c>
      <c r="U194" s="218"/>
      <c r="V194" s="218"/>
      <c r="W194" s="219" t="s">
        <v>764</v>
      </c>
      <c r="X194" s="219"/>
      <c r="Y194" s="219"/>
    </row>
    <row r="195" spans="3:27" ht="45">
      <c r="C195" s="1" t="s">
        <v>700</v>
      </c>
      <c r="D195" s="1" t="s">
        <v>780</v>
      </c>
      <c r="E195" s="1" t="s">
        <v>747</v>
      </c>
      <c r="F195" s="1" t="s">
        <v>750</v>
      </c>
      <c r="I195" s="36" t="s">
        <v>1101</v>
      </c>
      <c r="J195" s="36" t="s">
        <v>1071</v>
      </c>
      <c r="K195" s="36" t="s">
        <v>803</v>
      </c>
      <c r="N195" s="37" t="s">
        <v>711</v>
      </c>
      <c r="O195" s="37" t="s">
        <v>712</v>
      </c>
      <c r="P195" s="37" t="s">
        <v>713</v>
      </c>
      <c r="Q195" s="37" t="s">
        <v>711</v>
      </c>
      <c r="R195" s="37" t="s">
        <v>712</v>
      </c>
      <c r="S195" s="37" t="s">
        <v>713</v>
      </c>
      <c r="T195" s="37" t="s">
        <v>711</v>
      </c>
      <c r="U195" s="37" t="s">
        <v>712</v>
      </c>
      <c r="V195" s="37" t="s">
        <v>713</v>
      </c>
      <c r="W195" s="37" t="s">
        <v>711</v>
      </c>
      <c r="X195" s="37" t="s">
        <v>712</v>
      </c>
      <c r="Y195" s="37" t="s">
        <v>713</v>
      </c>
      <c r="Z195" s="19" t="s">
        <v>1072</v>
      </c>
      <c r="AA195" s="19" t="s">
        <v>1077</v>
      </c>
    </row>
    <row r="196" spans="3:27" ht="60">
      <c r="C196" s="1"/>
      <c r="D196" s="1"/>
      <c r="E196" s="1"/>
      <c r="F196" s="1"/>
      <c r="I196" s="39"/>
      <c r="J196" s="42"/>
      <c r="K196" s="42" t="s">
        <v>1079</v>
      </c>
      <c r="N196" s="37"/>
      <c r="O196" s="37"/>
      <c r="P196" s="37"/>
      <c r="Q196" s="37"/>
      <c r="R196" s="37"/>
      <c r="S196" s="37"/>
      <c r="T196" s="37"/>
      <c r="U196" s="37"/>
      <c r="V196" s="37"/>
      <c r="W196" s="37"/>
      <c r="X196" s="37"/>
      <c r="Y196" s="37"/>
    </row>
    <row r="197" spans="3:27">
      <c r="C197" t="s">
        <v>777</v>
      </c>
      <c r="D197" s="33">
        <v>75</v>
      </c>
      <c r="E197">
        <v>500</v>
      </c>
      <c r="F197">
        <f>D197*E197</f>
        <v>37500</v>
      </c>
      <c r="I197" t="s">
        <v>720</v>
      </c>
      <c r="J197">
        <v>4</v>
      </c>
      <c r="K197" s="42" t="s">
        <v>1036</v>
      </c>
      <c r="N197" s="57"/>
      <c r="O197" s="38"/>
      <c r="P197" s="38"/>
      <c r="Q197" s="57">
        <v>1.5</v>
      </c>
      <c r="R197" s="38">
        <v>75</v>
      </c>
      <c r="S197" s="38">
        <f>Q197*R197</f>
        <v>112.5</v>
      </c>
      <c r="T197" s="38">
        <v>1.5</v>
      </c>
      <c r="U197" s="38">
        <v>75</v>
      </c>
      <c r="V197" s="38">
        <f>T197*U197</f>
        <v>112.5</v>
      </c>
      <c r="W197" s="33"/>
      <c r="X197" s="33"/>
      <c r="Y197" s="33"/>
      <c r="Z197">
        <v>4</v>
      </c>
      <c r="AA197" s="42" t="s">
        <v>1036</v>
      </c>
    </row>
    <row r="198" spans="3:27">
      <c r="C198" t="s">
        <v>778</v>
      </c>
      <c r="D198" s="33"/>
      <c r="N198" s="57"/>
      <c r="O198" s="38"/>
      <c r="P198" s="38"/>
      <c r="Q198" s="57">
        <v>0.5</v>
      </c>
      <c r="R198" s="38">
        <v>75</v>
      </c>
      <c r="S198" s="38">
        <f t="shared" ref="S198" si="20">Q198*R198</f>
        <v>37.5</v>
      </c>
      <c r="T198" s="57">
        <v>0.5</v>
      </c>
      <c r="U198" s="38">
        <v>75</v>
      </c>
      <c r="V198" s="38">
        <f t="shared" ref="V198" si="21">T198*U198</f>
        <v>37.5</v>
      </c>
      <c r="W198" s="33"/>
      <c r="X198" s="33"/>
      <c r="Y198" s="33"/>
      <c r="Z198">
        <v>4</v>
      </c>
      <c r="AA198" s="42" t="s">
        <v>1036</v>
      </c>
    </row>
    <row r="199" spans="3:27">
      <c r="C199" t="s">
        <v>779</v>
      </c>
      <c r="D199" s="33">
        <v>75</v>
      </c>
      <c r="E199">
        <v>1000</v>
      </c>
      <c r="F199">
        <f t="shared" ref="F199" si="22">D199*E199</f>
        <v>75000</v>
      </c>
      <c r="I199" t="s">
        <v>720</v>
      </c>
      <c r="J199">
        <v>4</v>
      </c>
      <c r="K199" s="42" t="s">
        <v>1036</v>
      </c>
      <c r="Z199">
        <v>4</v>
      </c>
      <c r="AA199" s="42" t="s">
        <v>1036</v>
      </c>
    </row>
    <row r="200" spans="3:27">
      <c r="C200" t="s">
        <v>769</v>
      </c>
      <c r="N200">
        <v>1</v>
      </c>
      <c r="O200">
        <v>150</v>
      </c>
      <c r="P200">
        <f>N200*O200</f>
        <v>150</v>
      </c>
      <c r="W200">
        <v>1</v>
      </c>
      <c r="X200">
        <v>75</v>
      </c>
      <c r="Y200">
        <f>W200*X200</f>
        <v>75</v>
      </c>
      <c r="Z200">
        <v>4</v>
      </c>
      <c r="AA200" s="42" t="s">
        <v>1036</v>
      </c>
    </row>
    <row r="202" spans="3:27">
      <c r="C202" t="s">
        <v>640</v>
      </c>
      <c r="F202">
        <f>SUM(F197:F201)</f>
        <v>112500</v>
      </c>
      <c r="P202">
        <f>SUM(P197:P201)</f>
        <v>150</v>
      </c>
      <c r="S202">
        <f>SUM(S197:S201)</f>
        <v>150</v>
      </c>
      <c r="V202">
        <f>SUM(V197:V201)</f>
        <v>150</v>
      </c>
      <c r="Y202">
        <f>SUM(Y197:Y201)</f>
        <v>75</v>
      </c>
    </row>
  </sheetData>
  <mergeCells count="41">
    <mergeCell ref="N141:V141"/>
    <mergeCell ref="N142:P142"/>
    <mergeCell ref="Q142:S142"/>
    <mergeCell ref="T142:V142"/>
    <mergeCell ref="N193:Y193"/>
    <mergeCell ref="N165:P165"/>
    <mergeCell ref="Q165:S165"/>
    <mergeCell ref="T165:V165"/>
    <mergeCell ref="W165:Y165"/>
    <mergeCell ref="N164:Y164"/>
    <mergeCell ref="N194:P194"/>
    <mergeCell ref="Q194:S194"/>
    <mergeCell ref="T194:V194"/>
    <mergeCell ref="W194:Y194"/>
    <mergeCell ref="D194:F194"/>
    <mergeCell ref="D96:E96"/>
    <mergeCell ref="F96:G96"/>
    <mergeCell ref="N96:V96"/>
    <mergeCell ref="N97:P97"/>
    <mergeCell ref="Q97:S97"/>
    <mergeCell ref="T97:V97"/>
    <mergeCell ref="N28:Y28"/>
    <mergeCell ref="N29:P29"/>
    <mergeCell ref="Q29:S29"/>
    <mergeCell ref="T29:V29"/>
    <mergeCell ref="W29:Y29"/>
    <mergeCell ref="N64:Y64"/>
    <mergeCell ref="N65:P65"/>
    <mergeCell ref="Q65:S65"/>
    <mergeCell ref="T65:V65"/>
    <mergeCell ref="W65:Y65"/>
    <mergeCell ref="N45:Y45"/>
    <mergeCell ref="N46:P46"/>
    <mergeCell ref="Q46:S46"/>
    <mergeCell ref="T46:V46"/>
    <mergeCell ref="W46:Y46"/>
    <mergeCell ref="N79:Y79"/>
    <mergeCell ref="N80:P80"/>
    <mergeCell ref="Q80:S80"/>
    <mergeCell ref="T80:V80"/>
    <mergeCell ref="W80:Y80"/>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activeCell="I5" sqref="I5"/>
    </sheetView>
  </sheetViews>
  <sheetFormatPr baseColWidth="10" defaultRowHeight="15" x14ac:dyDescent="0"/>
  <sheetData>
    <row r="1" spans="1:7" ht="49" customHeight="1">
      <c r="A1" s="195" t="s">
        <v>1055</v>
      </c>
    </row>
    <row r="2" spans="1:7">
      <c r="A2" s="55" t="s">
        <v>804</v>
      </c>
      <c r="B2" s="55"/>
      <c r="C2" s="55"/>
      <c r="D2" s="55"/>
      <c r="E2" s="55"/>
      <c r="F2" s="55"/>
      <c r="G2" s="55"/>
    </row>
    <row r="3" spans="1:7">
      <c r="A3" s="55"/>
      <c r="B3" s="55"/>
      <c r="C3" s="55"/>
      <c r="D3" s="55"/>
      <c r="E3" s="55"/>
      <c r="F3" s="55"/>
      <c r="G3" s="55"/>
    </row>
    <row r="4" spans="1:7">
      <c r="A4" s="55"/>
      <c r="B4" s="55"/>
      <c r="C4" s="55"/>
      <c r="D4" s="55"/>
      <c r="E4" s="55"/>
      <c r="F4" s="55"/>
      <c r="G4" s="55"/>
    </row>
    <row r="5" spans="1:7">
      <c r="A5" s="55"/>
      <c r="B5" s="55"/>
      <c r="C5" s="55"/>
      <c r="D5" s="55"/>
      <c r="E5" s="55"/>
      <c r="F5" s="55"/>
      <c r="G5" s="55"/>
    </row>
    <row r="6" spans="1:7">
      <c r="A6" s="55"/>
      <c r="B6" s="55"/>
      <c r="C6" s="55"/>
      <c r="D6" s="55"/>
      <c r="E6" s="55"/>
      <c r="F6" s="55"/>
      <c r="G6" s="55"/>
    </row>
    <row r="7" spans="1:7">
      <c r="A7" s="55"/>
      <c r="B7" s="55"/>
      <c r="C7" s="55"/>
      <c r="D7" s="55"/>
      <c r="E7" s="55"/>
      <c r="F7" s="55"/>
      <c r="G7" s="55"/>
    </row>
    <row r="8" spans="1:7">
      <c r="A8" s="55"/>
      <c r="B8" s="55"/>
      <c r="C8" s="55"/>
      <c r="D8" s="55"/>
      <c r="E8" s="55"/>
      <c r="F8" s="55"/>
      <c r="G8" s="55"/>
    </row>
    <row r="9" spans="1:7">
      <c r="A9" s="55"/>
      <c r="B9" s="55"/>
      <c r="C9" s="55"/>
      <c r="D9" s="55"/>
      <c r="E9" s="55"/>
      <c r="F9" s="55"/>
      <c r="G9" s="55"/>
    </row>
    <row r="10" spans="1:7">
      <c r="A10" s="55"/>
      <c r="B10" s="55"/>
      <c r="C10" s="55"/>
      <c r="D10" s="55"/>
      <c r="E10" s="55"/>
      <c r="F10" s="55"/>
      <c r="G10" s="55"/>
    </row>
    <row r="11" spans="1:7">
      <c r="A11" s="55"/>
      <c r="B11" s="55"/>
      <c r="C11" s="55"/>
      <c r="D11" s="55"/>
      <c r="E11" s="55"/>
      <c r="F11" s="55"/>
      <c r="G11" s="55"/>
    </row>
    <row r="12" spans="1:7">
      <c r="A12" s="55"/>
      <c r="B12" s="55"/>
      <c r="C12" s="55"/>
      <c r="D12" s="55"/>
      <c r="E12" s="55"/>
      <c r="F12" s="55"/>
      <c r="G12" s="55"/>
    </row>
    <row r="13" spans="1:7">
      <c r="A13" s="55"/>
      <c r="B13" s="55"/>
      <c r="C13" s="55"/>
      <c r="D13" s="55"/>
      <c r="E13" s="55"/>
      <c r="F13" s="55"/>
      <c r="G13" s="55"/>
    </row>
    <row r="14" spans="1:7">
      <c r="A14" s="55"/>
      <c r="B14" s="55"/>
      <c r="C14" s="55"/>
      <c r="D14" s="55"/>
      <c r="E14" s="55"/>
      <c r="F14" s="55"/>
      <c r="G14" s="55"/>
    </row>
    <row r="15" spans="1:7">
      <c r="A15" s="55"/>
      <c r="B15" s="55"/>
      <c r="C15" s="55"/>
      <c r="D15" s="55"/>
      <c r="E15" s="55"/>
      <c r="F15" s="55"/>
      <c r="G15" s="55"/>
    </row>
    <row r="16" spans="1:7">
      <c r="A16" s="55"/>
      <c r="B16" s="55"/>
      <c r="C16" s="55"/>
      <c r="D16" s="55"/>
      <c r="E16" s="55"/>
      <c r="F16" s="55"/>
      <c r="G16" s="55"/>
    </row>
    <row r="17" spans="1:7">
      <c r="A17" s="55"/>
      <c r="B17" s="55"/>
      <c r="C17" s="55"/>
      <c r="D17" s="55"/>
      <c r="E17" s="55"/>
      <c r="F17" s="55"/>
      <c r="G17" s="55"/>
    </row>
    <row r="18" spans="1:7">
      <c r="A18" s="55"/>
      <c r="B18" s="55"/>
      <c r="C18" s="55"/>
      <c r="D18" s="55"/>
      <c r="E18" s="55"/>
      <c r="F18" s="55"/>
      <c r="G18" s="55"/>
    </row>
    <row r="19" spans="1:7">
      <c r="A19" s="55"/>
      <c r="B19" s="55"/>
      <c r="C19" s="55"/>
      <c r="D19" s="55"/>
      <c r="E19" s="55"/>
      <c r="F19" s="55"/>
      <c r="G19" s="55"/>
    </row>
    <row r="20" spans="1:7">
      <c r="A20" s="55"/>
      <c r="B20" s="55"/>
      <c r="C20" s="55"/>
      <c r="D20" s="55"/>
      <c r="E20" s="55"/>
      <c r="F20" s="55"/>
      <c r="G20" s="55"/>
    </row>
    <row r="21" spans="1:7">
      <c r="A21" s="55"/>
      <c r="B21" s="55"/>
      <c r="C21" s="55"/>
      <c r="D21" s="55"/>
      <c r="E21" s="55"/>
      <c r="F21" s="55"/>
      <c r="G21" s="55"/>
    </row>
    <row r="22" spans="1:7">
      <c r="A22" s="55"/>
      <c r="B22" s="55"/>
      <c r="C22" s="55"/>
      <c r="D22" s="55"/>
      <c r="E22" s="55"/>
      <c r="F22" s="55"/>
      <c r="G22" s="55"/>
    </row>
    <row r="23" spans="1:7">
      <c r="A23" s="55"/>
      <c r="B23" s="55"/>
      <c r="C23" s="55"/>
      <c r="D23" s="55"/>
      <c r="E23" s="55"/>
      <c r="F23" s="55"/>
      <c r="G23" s="55"/>
    </row>
    <row r="24" spans="1:7">
      <c r="A24" s="55"/>
      <c r="B24" s="55"/>
      <c r="C24" s="55"/>
      <c r="D24" s="55"/>
      <c r="E24" s="55"/>
      <c r="F24" s="55"/>
      <c r="G24" s="55"/>
    </row>
    <row r="25" spans="1:7">
      <c r="A25" s="55"/>
      <c r="B25" s="55"/>
      <c r="C25" s="55"/>
      <c r="D25" s="55"/>
      <c r="E25" s="55"/>
      <c r="F25" s="55"/>
      <c r="G25" s="55"/>
    </row>
    <row r="26" spans="1:7">
      <c r="A26" s="55"/>
      <c r="B26" s="55"/>
      <c r="C26" s="55"/>
      <c r="D26" s="55"/>
      <c r="E26" s="55"/>
      <c r="F26" s="55"/>
      <c r="G26" s="55"/>
    </row>
    <row r="27" spans="1:7">
      <c r="A27" s="55"/>
      <c r="B27" s="55"/>
      <c r="C27" s="55"/>
      <c r="D27" s="55"/>
      <c r="E27" s="55"/>
      <c r="F27" s="55"/>
      <c r="G27" s="55"/>
    </row>
    <row r="28" spans="1:7">
      <c r="A28" s="55"/>
      <c r="B28" s="55"/>
      <c r="C28" s="55"/>
      <c r="D28" s="55"/>
      <c r="E28" s="55"/>
      <c r="F28" s="55"/>
      <c r="G28" s="55"/>
    </row>
    <row r="29" spans="1:7">
      <c r="A29" s="55"/>
      <c r="B29" s="55"/>
      <c r="C29" s="55"/>
      <c r="D29" s="55"/>
      <c r="E29" s="55"/>
      <c r="F29" s="55"/>
      <c r="G29" s="55"/>
    </row>
    <row r="30" spans="1:7">
      <c r="A30" s="55"/>
      <c r="B30" s="55"/>
      <c r="C30" s="55"/>
      <c r="D30" s="55"/>
      <c r="E30" s="55"/>
      <c r="F30" s="55"/>
      <c r="G30" s="55"/>
    </row>
    <row r="31" spans="1:7">
      <c r="A31" s="55"/>
      <c r="B31" s="55"/>
      <c r="C31" s="55"/>
      <c r="D31" s="55"/>
      <c r="E31" s="55"/>
      <c r="F31" s="55"/>
      <c r="G31" s="55"/>
    </row>
    <row r="32" spans="1:7">
      <c r="A32" s="55"/>
      <c r="B32" s="55"/>
      <c r="C32" s="55"/>
      <c r="D32" s="55"/>
      <c r="E32" s="55"/>
      <c r="F32" s="55"/>
      <c r="G32" s="55"/>
    </row>
    <row r="33" spans="1:7">
      <c r="A33" s="55"/>
      <c r="B33" s="55"/>
      <c r="C33" s="55"/>
      <c r="D33" s="55"/>
      <c r="E33" s="55"/>
      <c r="F33" s="55"/>
      <c r="G33" s="55"/>
    </row>
    <row r="34" spans="1:7">
      <c r="A34" s="55"/>
      <c r="B34" s="55"/>
      <c r="C34" s="55"/>
      <c r="D34" s="55"/>
      <c r="E34" s="55"/>
      <c r="F34" s="55"/>
      <c r="G34" s="55"/>
    </row>
    <row r="35" spans="1:7">
      <c r="A35" s="55"/>
      <c r="B35" s="55"/>
      <c r="C35" s="55"/>
      <c r="D35" s="55"/>
      <c r="E35" s="55"/>
      <c r="F35" s="55"/>
      <c r="G35" s="55"/>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S69" sqref="S69"/>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69" sqref="R69"/>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SP-PDS</vt:lpstr>
      <vt:lpstr>WBS Dictionary Detailed</vt:lpstr>
      <vt:lpstr>Cost Book Rollup</vt:lpstr>
      <vt:lpstr>Management Cost Book Detail</vt:lpstr>
      <vt:lpstr>Phys &amp; Sim Cost Book Detail</vt:lpstr>
      <vt:lpstr>Light Collector Cost Book Detai</vt:lpstr>
      <vt:lpstr>Light Collector BOE</vt:lpstr>
      <vt:lpstr>Photosensors Cost Book Detail</vt:lpstr>
      <vt:lpstr>Photosensors BOE</vt:lpstr>
      <vt:lpstr>Electronics, Cables, Monitoring</vt:lpstr>
      <vt:lpstr>Integration and Installation</vt:lpstr>
    </vt:vector>
  </TitlesOfParts>
  <Company>Colorado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Warner</dc:creator>
  <cp:lastModifiedBy>Regina Rameika</cp:lastModifiedBy>
  <dcterms:created xsi:type="dcterms:W3CDTF">2017-10-24T22:33:59Z</dcterms:created>
  <dcterms:modified xsi:type="dcterms:W3CDTF">2019-02-07T13:14:08Z</dcterms:modified>
</cp:coreProperties>
</file>