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S:\SYSTEMS\LBNF-DUNE\DUNE-FD DDSS\"/>
    </mc:Choice>
  </mc:AlternateContent>
  <xr:revisionPtr revIDLastSave="0" documentId="13_ncr:1_{109197E3-37F2-4610-BAF8-6B1C08FE8677}" xr6:coauthVersionLast="45" xr6:coauthVersionMax="45" xr10:uidLastSave="{00000000-0000-0000-0000-000000000000}"/>
  <bookViews>
    <workbookView xWindow="-120" yWindow="-120" windowWidth="25440" windowHeight="15390" activeTab="1" xr2:uid="{00000000-000D-0000-FFFF-FFFF00000000}"/>
  </bookViews>
  <sheets>
    <sheet name="Sheet1" sheetId="1" r:id="rId1"/>
    <sheet name="TPC LV Rack (×25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2" l="1"/>
  <c r="J23" i="2"/>
  <c r="J22" i="2"/>
  <c r="J21" i="2"/>
  <c r="J7" i="2"/>
  <c r="J6" i="2"/>
  <c r="J5" i="2"/>
  <c r="J4" i="2"/>
  <c r="J60" i="2"/>
  <c r="E60" i="2"/>
  <c r="E44" i="2"/>
  <c r="J39" i="2"/>
  <c r="J44" i="2" s="1"/>
  <c r="J52" i="2"/>
  <c r="E52" i="2"/>
  <c r="E36" i="2"/>
  <c r="E18" i="2"/>
  <c r="E53" i="1"/>
  <c r="J51" i="1"/>
  <c r="J50" i="1"/>
  <c r="J49" i="1"/>
  <c r="J48" i="1"/>
  <c r="J47" i="1"/>
  <c r="J46" i="1"/>
  <c r="J45" i="1"/>
  <c r="J44" i="1"/>
  <c r="J43" i="1"/>
  <c r="J42" i="1"/>
  <c r="J41" i="1"/>
  <c r="J53" i="1" s="1"/>
  <c r="J40" i="1"/>
  <c r="J34" i="1"/>
  <c r="J33" i="1"/>
  <c r="J32" i="1"/>
  <c r="J31" i="1"/>
  <c r="J30" i="1"/>
  <c r="J29" i="1"/>
  <c r="J28" i="1"/>
  <c r="J27" i="1"/>
  <c r="J24" i="1"/>
  <c r="J25" i="1"/>
  <c r="J26" i="1"/>
  <c r="J23" i="1"/>
  <c r="J18" i="2" l="1"/>
  <c r="J61" i="2" s="1"/>
  <c r="J36" i="2"/>
  <c r="J84" i="1"/>
  <c r="J10" i="1" l="1"/>
  <c r="J9" i="1"/>
  <c r="J8" i="1"/>
  <c r="J7" i="1"/>
  <c r="J6" i="1"/>
  <c r="J5" i="1"/>
  <c r="J4" i="1"/>
  <c r="E4" i="1" l="1"/>
  <c r="J108" i="1" l="1"/>
  <c r="J110" i="1" s="1"/>
  <c r="E108" i="1"/>
  <c r="J88" i="1"/>
  <c r="E88" i="1"/>
  <c r="J69" i="1"/>
  <c r="E69" i="1"/>
  <c r="E96" i="1" l="1"/>
  <c r="J96" i="1"/>
  <c r="E81" i="1"/>
  <c r="J81" i="1"/>
  <c r="E19" i="1"/>
  <c r="J36" i="1"/>
  <c r="E36" i="1"/>
  <c r="J19" i="1" l="1"/>
  <c r="J98" i="1" s="1"/>
</calcChain>
</file>

<file path=xl/sharedStrings.xml><?xml version="1.0" encoding="utf-8"?>
<sst xmlns="http://schemas.openxmlformats.org/spreadsheetml/2006/main" count="788" uniqueCount="211">
  <si>
    <t>Ref. Des.</t>
  </si>
  <si>
    <t>Description</t>
  </si>
  <si>
    <t>A</t>
  </si>
  <si>
    <t>Subtotal</t>
  </si>
  <si>
    <t>mA</t>
  </si>
  <si>
    <t>E-bus</t>
  </si>
  <si>
    <t>Power Bus</t>
  </si>
  <si>
    <t>Total</t>
  </si>
  <si>
    <t>Current</t>
  </si>
  <si>
    <t>End Cap</t>
  </si>
  <si>
    <t>Term 1</t>
  </si>
  <si>
    <t>Term 2</t>
  </si>
  <si>
    <t>Term 3</t>
  </si>
  <si>
    <t>Term 4</t>
  </si>
  <si>
    <t>Term 21</t>
  </si>
  <si>
    <t>Term 22</t>
  </si>
  <si>
    <t>Term 23</t>
  </si>
  <si>
    <t>Term 24</t>
  </si>
  <si>
    <t>Term 25</t>
  </si>
  <si>
    <t>Term 26</t>
  </si>
  <si>
    <t>Term 27</t>
  </si>
  <si>
    <t>Term 28</t>
  </si>
  <si>
    <t>Shield Terminal</t>
  </si>
  <si>
    <t>Extender, EtherCAT</t>
  </si>
  <si>
    <t>Term 5</t>
  </si>
  <si>
    <t>Digital Input, 24V, 4 Channel</t>
  </si>
  <si>
    <t>Model</t>
  </si>
  <si>
    <t>EL1104</t>
  </si>
  <si>
    <t>EL3202</t>
  </si>
  <si>
    <t>RTD Input, 2- or 3-wire, 2 Channel</t>
  </si>
  <si>
    <t>EL3052</t>
  </si>
  <si>
    <t>Analog Input, 4-20mA, 2 Channel</t>
  </si>
  <si>
    <t>Power Supply, E-bus Refresh</t>
  </si>
  <si>
    <t>EL6022</t>
  </si>
  <si>
    <t>Serial Interface, RS422/RS485, 2 Channel</t>
  </si>
  <si>
    <t>EL9410</t>
  </si>
  <si>
    <t>EL4022</t>
  </si>
  <si>
    <t>Analog Output, 4-20mA, 2 Channel</t>
  </si>
  <si>
    <t>Term 6</t>
  </si>
  <si>
    <t>Term 7</t>
  </si>
  <si>
    <t>Term 8</t>
  </si>
  <si>
    <t>Term 9</t>
  </si>
  <si>
    <t>Term 10</t>
  </si>
  <si>
    <t>Term 11</t>
  </si>
  <si>
    <t>Term 12</t>
  </si>
  <si>
    <t>Term 13</t>
  </si>
  <si>
    <t>Term 14</t>
  </si>
  <si>
    <t>Term 15</t>
  </si>
  <si>
    <t>Term 16</t>
  </si>
  <si>
    <t>Term 17</t>
  </si>
  <si>
    <t>Term 18</t>
  </si>
  <si>
    <t>Term 19</t>
  </si>
  <si>
    <t>Term 20</t>
  </si>
  <si>
    <t>EL1144</t>
  </si>
  <si>
    <t>Digital Input, 12V, 4 Channel</t>
  </si>
  <si>
    <t>EK1110</t>
  </si>
  <si>
    <t>Relay Module, 4 Channel</t>
  </si>
  <si>
    <t>EL2624</t>
  </si>
  <si>
    <t>EL9070</t>
  </si>
  <si>
    <t>EL9011</t>
  </si>
  <si>
    <t>Temperature sensor (RTD) on filter heater #2</t>
  </si>
  <si>
    <t>TE-547-Ar</t>
  </si>
  <si>
    <t>Temperature sensor (RTD) on filter heater #1</t>
  </si>
  <si>
    <t>TE-548-Ar</t>
  </si>
  <si>
    <t>LT-502-N</t>
  </si>
  <si>
    <t>LT-515-Ar</t>
  </si>
  <si>
    <t>Level probe for nitrogen in condenser (4-20mA)</t>
  </si>
  <si>
    <t>Level probe for argon level in cryostat (4-20mA)</t>
  </si>
  <si>
    <t>DCPS1</t>
  </si>
  <si>
    <r>
      <t xml:space="preserve">Power Supply, 150V, 16A, 2.4kW (4-20mA </t>
    </r>
    <r>
      <rPr>
        <sz val="11"/>
        <color theme="1"/>
        <rFont val="Calibri"/>
        <family val="2"/>
      </rPr>
      <t>× 4)</t>
    </r>
  </si>
  <si>
    <t>DCPS2</t>
  </si>
  <si>
    <r>
      <t xml:space="preserve">Power Supply, 150V, 5A, 750W (4-20mA </t>
    </r>
    <r>
      <rPr>
        <sz val="11"/>
        <color theme="1"/>
        <rFont val="Calibri"/>
        <family val="2"/>
      </rPr>
      <t>× 4)</t>
    </r>
  </si>
  <si>
    <t>TE-568-Ar</t>
  </si>
  <si>
    <t>TE-569-Ar</t>
  </si>
  <si>
    <t>TE-570-Ar</t>
  </si>
  <si>
    <t>TE-571-Ar</t>
  </si>
  <si>
    <t>Row 1, Section 1</t>
  </si>
  <si>
    <t>Row 1, Section 2</t>
  </si>
  <si>
    <t>EK1100</t>
  </si>
  <si>
    <t>Coupler, EtherCAT</t>
  </si>
  <si>
    <t>Term 29</t>
  </si>
  <si>
    <t>Term 30</t>
  </si>
  <si>
    <t>XMTR1</t>
  </si>
  <si>
    <r>
      <t xml:space="preserve">Temperature / Humidity Transmitter (4-20mA </t>
    </r>
    <r>
      <rPr>
        <sz val="11"/>
        <color theme="1"/>
        <rFont val="Calibri"/>
        <family val="2"/>
      </rPr>
      <t>× 2</t>
    </r>
    <r>
      <rPr>
        <sz val="11"/>
        <color theme="1"/>
        <rFont val="Calibri"/>
        <family val="2"/>
        <scheme val="minor"/>
      </rPr>
      <t>)</t>
    </r>
  </si>
  <si>
    <t>EL3202-0010</t>
  </si>
  <si>
    <t>RTD Input, 4-wire, 2 Channel</t>
  </si>
  <si>
    <t>EL3681</t>
  </si>
  <si>
    <t>Digital Multimeter</t>
  </si>
  <si>
    <t>EL9100</t>
  </si>
  <si>
    <t>Potential Supply</t>
  </si>
  <si>
    <t>Term 31</t>
  </si>
  <si>
    <t>Term 32</t>
  </si>
  <si>
    <t>Term 33</t>
  </si>
  <si>
    <t>Term 34</t>
  </si>
  <si>
    <t>Term 35</t>
  </si>
  <si>
    <t>EL2024-0010</t>
  </si>
  <si>
    <t>Digital Output, 12V, 2.0A, 2 Channel</t>
  </si>
  <si>
    <t>RA1</t>
  </si>
  <si>
    <r>
      <t>Heater, 16.9</t>
    </r>
    <r>
      <rPr>
        <sz val="11"/>
        <color theme="1"/>
        <rFont val="Calibri"/>
        <family val="2"/>
      </rPr>
      <t>Ω</t>
    </r>
  </si>
  <si>
    <t>RA2</t>
  </si>
  <si>
    <t>RA3</t>
  </si>
  <si>
    <t>RA4</t>
  </si>
  <si>
    <t>Row 2, Section 1</t>
  </si>
  <si>
    <t>RTD on heater</t>
  </si>
  <si>
    <t>Term 36</t>
  </si>
  <si>
    <t>Digital Input, 5V, 4 Channel</t>
  </si>
  <si>
    <t>EL9505</t>
  </si>
  <si>
    <t>Power Supply Terminal, 5V DC</t>
  </si>
  <si>
    <t>Term 37</t>
  </si>
  <si>
    <t>Term 38</t>
  </si>
  <si>
    <t>EL9560</t>
  </si>
  <si>
    <t>Power Supply, 24V DC, Isolated</t>
  </si>
  <si>
    <t>LT-579-Ar</t>
  </si>
  <si>
    <t>Level probe for internal filter (4-20mA)</t>
  </si>
  <si>
    <t>Row 2, Section 2 (5V)</t>
  </si>
  <si>
    <t>Row 2, Section 3</t>
  </si>
  <si>
    <t>Term 39</t>
  </si>
  <si>
    <t>Term 40</t>
  </si>
  <si>
    <t>Row 2, Section 4 (12V)</t>
  </si>
  <si>
    <t>Temperature sensor on LAr outlet from cond.</t>
  </si>
  <si>
    <t>TE-581-Ar</t>
  </si>
  <si>
    <t>Temperature in cryostat vapor space</t>
  </si>
  <si>
    <t>TE-582-Ar</t>
  </si>
  <si>
    <t>Temperature in cryostat under vent entrance</t>
  </si>
  <si>
    <t>TE-583-Ar</t>
  </si>
  <si>
    <t>Temperature at bottom of cryostat</t>
  </si>
  <si>
    <t>Term 41</t>
  </si>
  <si>
    <t>SBN-ND LAr Circulation from Cryostat Controls Power Analysis</t>
  </si>
  <si>
    <t>CX8110</t>
  </si>
  <si>
    <t>Embedded PC for EtherCAT, Economy</t>
  </si>
  <si>
    <t>EL2034</t>
  </si>
  <si>
    <t>Digital Output, 24V, 2.0A, 4 Channel</t>
  </si>
  <si>
    <t>EV-6002I</t>
  </si>
  <si>
    <t>3-way solenoid valve for PV-6002A</t>
  </si>
  <si>
    <t>EV-6010I</t>
  </si>
  <si>
    <t>3-way solenoid valve for PV-6010A</t>
  </si>
  <si>
    <t>EV-6011I</t>
  </si>
  <si>
    <t>EV-6020I</t>
  </si>
  <si>
    <t>EV-6021I</t>
  </si>
  <si>
    <t>EV-8000I</t>
  </si>
  <si>
    <t>EV-8001I</t>
  </si>
  <si>
    <t>3-way solenoid valve for PV-6011A</t>
  </si>
  <si>
    <t>3-way solenoid valve for PV-6020A</t>
  </si>
  <si>
    <t>3-way solenoid valve for PV-6021A</t>
  </si>
  <si>
    <t>3-way solenoid valve for PV-8000A</t>
  </si>
  <si>
    <t>3-way solenoid valve for PV-8001A</t>
  </si>
  <si>
    <t>Term x01</t>
  </si>
  <si>
    <t>Term x02</t>
  </si>
  <si>
    <t>EL1004</t>
  </si>
  <si>
    <t>Term x03</t>
  </si>
  <si>
    <t>Term x04</t>
  </si>
  <si>
    <t>Term x05</t>
  </si>
  <si>
    <t>Term x06</t>
  </si>
  <si>
    <t>Term x07</t>
  </si>
  <si>
    <t>Term x08</t>
  </si>
  <si>
    <t>Term x09</t>
  </si>
  <si>
    <t>Term x10</t>
  </si>
  <si>
    <t>Term x11</t>
  </si>
  <si>
    <t>Term x12</t>
  </si>
  <si>
    <t>Term x13</t>
  </si>
  <si>
    <t>Fan Power</t>
  </si>
  <si>
    <t>Fan Readback</t>
  </si>
  <si>
    <t>Term xx</t>
  </si>
  <si>
    <t>EL2124</t>
  </si>
  <si>
    <t>Digital Output, 5V, 0.5A, 4 Channel</t>
  </si>
  <si>
    <t>DCPS Interlock</t>
  </si>
  <si>
    <r>
      <t>((5V / 1k</t>
    </r>
    <r>
      <rPr>
        <sz val="11"/>
        <color theme="1"/>
        <rFont val="Calibri"/>
        <family val="2"/>
      </rPr>
      <t>Ω load) + 12mA) × 6 channels</t>
    </r>
  </si>
  <si>
    <t>Heaters</t>
  </si>
  <si>
    <r>
      <t>(24V / 10k</t>
    </r>
    <r>
      <rPr>
        <sz val="11"/>
        <color theme="1"/>
        <rFont val="Calibri"/>
        <family val="2"/>
      </rPr>
      <t>Ω pull-up) × 4 fans</t>
    </r>
  </si>
  <si>
    <r>
      <t xml:space="preserve">(0.33A per fan + 14mA) </t>
    </r>
    <r>
      <rPr>
        <sz val="11"/>
        <color theme="1"/>
        <rFont val="Calibri"/>
        <family val="2"/>
      </rPr>
      <t>× 4 fans</t>
    </r>
  </si>
  <si>
    <r>
      <t>((24V / 68.1</t>
    </r>
    <r>
      <rPr>
        <sz val="11"/>
        <color theme="1"/>
        <rFont val="Calibri"/>
        <family val="2"/>
      </rPr>
      <t>Ω) + 14mA)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>× 4 heaters</t>
    </r>
  </si>
  <si>
    <t>RTDs</t>
  </si>
  <si>
    <r>
      <t xml:space="preserve">0.5mA </t>
    </r>
    <r>
      <rPr>
        <sz val="11"/>
        <color theme="1"/>
        <rFont val="Calibri"/>
        <family val="2"/>
      </rPr>
      <t>× 2 RTDs</t>
    </r>
  </si>
  <si>
    <r>
      <t>TPC LV Rack (</t>
    </r>
    <r>
      <rPr>
        <b/>
        <sz val="11"/>
        <color theme="0"/>
        <rFont val="Calibri"/>
        <family val="2"/>
      </rPr>
      <t xml:space="preserve">×25) </t>
    </r>
    <r>
      <rPr>
        <b/>
        <sz val="11"/>
        <color theme="0"/>
        <rFont val="Calibri"/>
        <family val="2"/>
        <scheme val="minor"/>
      </rPr>
      <t>Row 1, Section 1</t>
    </r>
  </si>
  <si>
    <t>TPC LV Rack (×25) Row 1, Section 2</t>
  </si>
  <si>
    <r>
      <t>TPC LV Rack (</t>
    </r>
    <r>
      <rPr>
        <b/>
        <sz val="11"/>
        <color theme="0"/>
        <rFont val="Calibri"/>
        <family val="2"/>
      </rPr>
      <t xml:space="preserve">×25) </t>
    </r>
    <r>
      <rPr>
        <b/>
        <sz val="11"/>
        <color theme="0"/>
        <rFont val="Calibri"/>
        <family val="2"/>
        <scheme val="minor"/>
      </rPr>
      <t>Row 1, Section 2</t>
    </r>
  </si>
  <si>
    <r>
      <t>DUNE Detector Safety System - TPC LV Rack (</t>
    </r>
    <r>
      <rPr>
        <b/>
        <sz val="11"/>
        <color theme="1"/>
        <rFont val="Calibri"/>
        <family val="2"/>
      </rPr>
      <t xml:space="preserve">×25) </t>
    </r>
    <r>
      <rPr>
        <b/>
        <sz val="11"/>
        <color theme="1"/>
        <rFont val="Calibri"/>
        <family val="2"/>
        <scheme val="minor"/>
      </rPr>
      <t>Controls Power Analysis</t>
    </r>
  </si>
  <si>
    <t>Term x14</t>
  </si>
  <si>
    <t>Term x15</t>
  </si>
  <si>
    <t>Term x16</t>
  </si>
  <si>
    <t>Term x17</t>
  </si>
  <si>
    <t>Term x18</t>
  </si>
  <si>
    <t>Term x19</t>
  </si>
  <si>
    <t>Term x20</t>
  </si>
  <si>
    <t>Term x21</t>
  </si>
  <si>
    <t>Term x22</t>
  </si>
  <si>
    <t>Term x23</t>
  </si>
  <si>
    <t>Term x24</t>
  </si>
  <si>
    <t>Term x25</t>
  </si>
  <si>
    <t>Term x26</t>
  </si>
  <si>
    <t>Term x27</t>
  </si>
  <si>
    <t>Term x28</t>
  </si>
  <si>
    <t>EK1521</t>
  </si>
  <si>
    <t>Fibre Optic Junction, EtherCAT, 1 Channel</t>
  </si>
  <si>
    <t>Term x29</t>
  </si>
  <si>
    <t>Term x30</t>
  </si>
  <si>
    <t>Term x31</t>
  </si>
  <si>
    <t>Row 2, Section 2</t>
  </si>
  <si>
    <t>Term x32</t>
  </si>
  <si>
    <t>Term x33</t>
  </si>
  <si>
    <t>Term x34</t>
  </si>
  <si>
    <t>Term x35</t>
  </si>
  <si>
    <t>Term x36</t>
  </si>
  <si>
    <t>Term x37</t>
  </si>
  <si>
    <t>Term x38</t>
  </si>
  <si>
    <t>Term x39</t>
  </si>
  <si>
    <r>
      <t>(24V / 10k</t>
    </r>
    <r>
      <rPr>
        <sz val="11"/>
        <color theme="1"/>
        <rFont val="Calibri"/>
        <family val="2"/>
      </rPr>
      <t>Ω pull-up) × 12 fans</t>
    </r>
  </si>
  <si>
    <r>
      <t xml:space="preserve">(0.33A per fan + 14mA) </t>
    </r>
    <r>
      <rPr>
        <sz val="11"/>
        <color theme="1"/>
        <rFont val="Calibri"/>
        <family val="2"/>
      </rPr>
      <t>× 12 fans</t>
    </r>
  </si>
  <si>
    <r>
      <t>((24V / 68.1</t>
    </r>
    <r>
      <rPr>
        <sz val="11"/>
        <color theme="1"/>
        <rFont val="Calibri"/>
        <family val="2"/>
      </rPr>
      <t>Ω) + 14mA)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>× 12 heaters</t>
    </r>
  </si>
  <si>
    <r>
      <t xml:space="preserve">0.5mA </t>
    </r>
    <r>
      <rPr>
        <sz val="11"/>
        <color theme="1"/>
        <rFont val="Calibri"/>
        <family val="2"/>
      </rPr>
      <t>× 6 RTDs</t>
    </r>
  </si>
  <si>
    <t>Row 1, Section 3 (5V)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</si>
</sst>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4" borderId="11" xfId="0" applyFont="1" applyFill="1" applyBorder="1"/>
    <xf numFmtId="0" fontId="0" fillId="0" borderId="12" xfId="0" applyBorder="1"/>
    <xf numFmtId="0" fontId="1" fillId="4" borderId="6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1" fillId="0" borderId="13" xfId="0" applyFont="1" applyBorder="1"/>
    <xf numFmtId="0" fontId="1" fillId="0" borderId="10" xfId="0" applyFont="1" applyBorder="1"/>
    <xf numFmtId="0" fontId="0" fillId="0" borderId="25" xfId="0" applyBorder="1"/>
    <xf numFmtId="0" fontId="0" fillId="3" borderId="26" xfId="0" applyFill="1" applyBorder="1"/>
    <xf numFmtId="0" fontId="0" fillId="0" borderId="27" xfId="0" applyBorder="1"/>
    <xf numFmtId="0" fontId="2" fillId="5" borderId="19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 vertical="center" textRotation="90"/>
    </xf>
    <xf numFmtId="0" fontId="3" fillId="6" borderId="23" xfId="0" applyFont="1" applyFill="1" applyBorder="1" applyAlignment="1">
      <alignment horizontal="center" vertical="center" textRotation="90"/>
    </xf>
    <xf numFmtId="0" fontId="3" fillId="6" borderId="24" xfId="0" applyFont="1" applyFill="1" applyBorder="1" applyAlignment="1">
      <alignment horizontal="center" vertical="center" textRotation="90"/>
    </xf>
    <xf numFmtId="0" fontId="0" fillId="3" borderId="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3" fillId="6" borderId="17" xfId="0" applyFont="1" applyFill="1" applyBorder="1" applyAlignment="1">
      <alignment horizontal="center" vertical="center" textRotation="90"/>
    </xf>
    <xf numFmtId="0" fontId="3" fillId="6" borderId="18" xfId="0" applyFont="1" applyFill="1" applyBorder="1" applyAlignment="1">
      <alignment horizontal="center" vertical="center" textRotation="90"/>
    </xf>
    <xf numFmtId="0" fontId="3" fillId="6" borderId="11" xfId="0" applyFont="1" applyFill="1" applyBorder="1" applyAlignment="1">
      <alignment horizontal="center" vertical="center" textRotation="90"/>
    </xf>
    <xf numFmtId="0" fontId="1" fillId="4" borderId="17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0"/>
  <sheetViews>
    <sheetView workbookViewId="0">
      <selection activeCell="A38" sqref="A38:A53"/>
    </sheetView>
  </sheetViews>
  <sheetFormatPr defaultRowHeight="15" x14ac:dyDescent="0.25"/>
  <cols>
    <col min="1" max="1" width="2.85546875" customWidth="1"/>
    <col min="2" max="2" width="8.85546875" bestFit="1" customWidth="1"/>
    <col min="3" max="3" width="12" bestFit="1" customWidth="1"/>
    <col min="4" max="4" width="46.42578125" customWidth="1"/>
    <col min="5" max="5" width="6" customWidth="1"/>
    <col min="6" max="6" width="4" bestFit="1" customWidth="1"/>
    <col min="7" max="7" width="2.85546875" customWidth="1"/>
    <col min="8" max="8" width="13.5703125" bestFit="1" customWidth="1"/>
    <col min="9" max="9" width="46.42578125" customWidth="1"/>
    <col min="10" max="10" width="6" customWidth="1"/>
    <col min="11" max="11" width="4" bestFit="1" customWidth="1"/>
  </cols>
  <sheetData>
    <row r="1" spans="1:11" ht="15.75" thickBot="1" x14ac:dyDescent="0.3">
      <c r="A1" s="35" t="s">
        <v>127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ht="15.75" thickBot="1" x14ac:dyDescent="0.3">
      <c r="A2" s="17" t="s">
        <v>76</v>
      </c>
      <c r="B2" s="18"/>
      <c r="C2" s="18"/>
      <c r="D2" s="18"/>
      <c r="E2" s="18"/>
      <c r="F2" s="18"/>
      <c r="G2" s="19"/>
      <c r="H2" s="18"/>
      <c r="I2" s="18"/>
      <c r="J2" s="18"/>
      <c r="K2" s="20"/>
    </row>
    <row r="3" spans="1:11" ht="15.75" thickBot="1" x14ac:dyDescent="0.3">
      <c r="A3" s="21" t="s">
        <v>5</v>
      </c>
      <c r="B3" s="10" t="s">
        <v>0</v>
      </c>
      <c r="C3" s="15" t="s">
        <v>26</v>
      </c>
      <c r="D3" s="11" t="s">
        <v>1</v>
      </c>
      <c r="E3" s="24" t="s">
        <v>8</v>
      </c>
      <c r="F3" s="25"/>
      <c r="G3" s="21" t="s">
        <v>6</v>
      </c>
      <c r="H3" s="10" t="s">
        <v>0</v>
      </c>
      <c r="I3" s="11" t="s">
        <v>1</v>
      </c>
      <c r="J3" s="24" t="s">
        <v>8</v>
      </c>
      <c r="K3" s="25"/>
    </row>
    <row r="4" spans="1:11" x14ac:dyDescent="0.25">
      <c r="A4" s="22"/>
      <c r="B4" s="2" t="s">
        <v>10</v>
      </c>
      <c r="C4" s="16" t="s">
        <v>128</v>
      </c>
      <c r="D4" s="3" t="s">
        <v>129</v>
      </c>
      <c r="E4" s="8">
        <f>9/24*1000</f>
        <v>375</v>
      </c>
      <c r="F4" s="5" t="s">
        <v>4</v>
      </c>
      <c r="G4" s="22"/>
      <c r="H4" s="2" t="s">
        <v>132</v>
      </c>
      <c r="I4" s="3" t="s">
        <v>133</v>
      </c>
      <c r="J4" s="8">
        <f>2.5/24*1000</f>
        <v>104.16666666666667</v>
      </c>
      <c r="K4" s="5" t="s">
        <v>4</v>
      </c>
    </row>
    <row r="5" spans="1:11" x14ac:dyDescent="0.25">
      <c r="A5" s="22"/>
      <c r="B5" s="2" t="s">
        <v>11</v>
      </c>
      <c r="C5" s="16" t="s">
        <v>27</v>
      </c>
      <c r="D5" s="1" t="s">
        <v>25</v>
      </c>
      <c r="E5" s="4">
        <v>90</v>
      </c>
      <c r="F5" s="6" t="s">
        <v>4</v>
      </c>
      <c r="G5" s="22"/>
      <c r="H5" s="2" t="s">
        <v>134</v>
      </c>
      <c r="I5" s="1" t="s">
        <v>135</v>
      </c>
      <c r="J5" s="4">
        <f>2.5/24*1000</f>
        <v>104.16666666666667</v>
      </c>
      <c r="K5" s="6" t="s">
        <v>4</v>
      </c>
    </row>
    <row r="6" spans="1:11" x14ac:dyDescent="0.25">
      <c r="A6" s="22"/>
      <c r="B6" s="2" t="s">
        <v>12</v>
      </c>
      <c r="C6" s="16" t="s">
        <v>130</v>
      </c>
      <c r="D6" s="1" t="s">
        <v>131</v>
      </c>
      <c r="E6" s="4">
        <v>120</v>
      </c>
      <c r="F6" s="6" t="s">
        <v>4</v>
      </c>
      <c r="G6" s="22"/>
      <c r="H6" s="2" t="s">
        <v>136</v>
      </c>
      <c r="I6" s="1" t="s">
        <v>141</v>
      </c>
      <c r="J6" s="4">
        <f t="shared" ref="J6:J10" si="0">2.5/24*1000</f>
        <v>104.16666666666667</v>
      </c>
      <c r="K6" s="6" t="s">
        <v>4</v>
      </c>
    </row>
    <row r="7" spans="1:11" x14ac:dyDescent="0.25">
      <c r="A7" s="22"/>
      <c r="B7" s="2" t="s">
        <v>13</v>
      </c>
      <c r="C7" s="16" t="s">
        <v>27</v>
      </c>
      <c r="D7" s="1" t="s">
        <v>25</v>
      </c>
      <c r="E7" s="4">
        <v>90</v>
      </c>
      <c r="F7" s="6" t="s">
        <v>4</v>
      </c>
      <c r="G7" s="22"/>
      <c r="H7" s="2" t="s">
        <v>137</v>
      </c>
      <c r="I7" s="1" t="s">
        <v>142</v>
      </c>
      <c r="J7" s="4">
        <f t="shared" si="0"/>
        <v>104.16666666666667</v>
      </c>
      <c r="K7" s="6" t="s">
        <v>4</v>
      </c>
    </row>
    <row r="8" spans="1:11" x14ac:dyDescent="0.25">
      <c r="A8" s="22"/>
      <c r="B8" s="2" t="s">
        <v>24</v>
      </c>
      <c r="C8" s="16" t="s">
        <v>27</v>
      </c>
      <c r="D8" s="1" t="s">
        <v>25</v>
      </c>
      <c r="E8" s="4">
        <v>90</v>
      </c>
      <c r="F8" s="6" t="s">
        <v>4</v>
      </c>
      <c r="G8" s="22"/>
      <c r="H8" s="2" t="s">
        <v>138</v>
      </c>
      <c r="I8" s="1" t="s">
        <v>143</v>
      </c>
      <c r="J8" s="4">
        <f t="shared" si="0"/>
        <v>104.16666666666667</v>
      </c>
      <c r="K8" s="6" t="s">
        <v>4</v>
      </c>
    </row>
    <row r="9" spans="1:11" x14ac:dyDescent="0.25">
      <c r="A9" s="22"/>
      <c r="B9" s="2" t="s">
        <v>38</v>
      </c>
      <c r="C9" s="16" t="s">
        <v>130</v>
      </c>
      <c r="D9" s="1" t="s">
        <v>131</v>
      </c>
      <c r="E9" s="4">
        <v>120</v>
      </c>
      <c r="F9" s="5" t="s">
        <v>4</v>
      </c>
      <c r="G9" s="22"/>
      <c r="H9" s="2" t="s">
        <v>139</v>
      </c>
      <c r="I9" s="1" t="s">
        <v>144</v>
      </c>
      <c r="J9" s="4">
        <f t="shared" si="0"/>
        <v>104.16666666666667</v>
      </c>
      <c r="K9" s="6" t="s">
        <v>4</v>
      </c>
    </row>
    <row r="10" spans="1:11" x14ac:dyDescent="0.25">
      <c r="A10" s="22"/>
      <c r="B10" s="2" t="s">
        <v>39</v>
      </c>
      <c r="C10" s="16" t="s">
        <v>27</v>
      </c>
      <c r="D10" s="1" t="s">
        <v>25</v>
      </c>
      <c r="E10" s="4">
        <v>90</v>
      </c>
      <c r="F10" s="5" t="s">
        <v>4</v>
      </c>
      <c r="G10" s="22"/>
      <c r="H10" s="2" t="s">
        <v>140</v>
      </c>
      <c r="I10" s="1" t="s">
        <v>145</v>
      </c>
      <c r="J10" s="4">
        <f t="shared" si="0"/>
        <v>104.16666666666667</v>
      </c>
      <c r="K10" s="6" t="s">
        <v>4</v>
      </c>
    </row>
    <row r="11" spans="1:11" x14ac:dyDescent="0.25">
      <c r="A11" s="22"/>
      <c r="B11" s="2" t="s">
        <v>40</v>
      </c>
      <c r="C11" s="16" t="s">
        <v>27</v>
      </c>
      <c r="D11" s="1" t="s">
        <v>25</v>
      </c>
      <c r="E11" s="4">
        <v>90</v>
      </c>
      <c r="F11" s="6" t="s">
        <v>4</v>
      </c>
      <c r="G11" s="22"/>
      <c r="H11" s="2"/>
      <c r="I11" s="3"/>
      <c r="J11" s="14"/>
      <c r="K11" s="5"/>
    </row>
    <row r="12" spans="1:11" x14ac:dyDescent="0.25">
      <c r="A12" s="22"/>
      <c r="B12" s="2" t="s">
        <v>41</v>
      </c>
      <c r="C12" s="16" t="s">
        <v>130</v>
      </c>
      <c r="D12" s="1" t="s">
        <v>131</v>
      </c>
      <c r="E12" s="4">
        <v>120</v>
      </c>
      <c r="F12" s="5" t="s">
        <v>4</v>
      </c>
      <c r="G12" s="22"/>
      <c r="H12" s="2"/>
      <c r="I12" s="1"/>
      <c r="J12" s="4"/>
      <c r="K12" s="6"/>
    </row>
    <row r="13" spans="1:11" x14ac:dyDescent="0.25">
      <c r="A13" s="22"/>
      <c r="B13" s="2" t="s">
        <v>42</v>
      </c>
      <c r="C13" s="16" t="s">
        <v>27</v>
      </c>
      <c r="D13" s="1" t="s">
        <v>25</v>
      </c>
      <c r="E13" s="4">
        <v>90</v>
      </c>
      <c r="F13" s="5" t="s">
        <v>4</v>
      </c>
      <c r="G13" s="22"/>
      <c r="H13" s="2"/>
      <c r="I13" s="3"/>
      <c r="J13" s="14"/>
      <c r="K13" s="5"/>
    </row>
    <row r="14" spans="1:11" x14ac:dyDescent="0.25">
      <c r="A14" s="22"/>
      <c r="B14" s="2" t="s">
        <v>43</v>
      </c>
      <c r="C14" s="16" t="s">
        <v>27</v>
      </c>
      <c r="D14" s="1" t="s">
        <v>25</v>
      </c>
      <c r="E14" s="4">
        <v>90</v>
      </c>
      <c r="F14" s="5" t="s">
        <v>4</v>
      </c>
      <c r="G14" s="22"/>
      <c r="H14" s="2"/>
      <c r="I14" s="3"/>
      <c r="J14" s="14"/>
      <c r="K14" s="5"/>
    </row>
    <row r="15" spans="1:11" x14ac:dyDescent="0.25">
      <c r="A15" s="22"/>
      <c r="B15" s="2" t="s">
        <v>44</v>
      </c>
      <c r="C15" s="16" t="s">
        <v>27</v>
      </c>
      <c r="D15" s="1" t="s">
        <v>25</v>
      </c>
      <c r="E15" s="4">
        <v>90</v>
      </c>
      <c r="F15" s="5" t="s">
        <v>4</v>
      </c>
      <c r="G15" s="22"/>
      <c r="H15" s="2"/>
      <c r="I15" s="3"/>
      <c r="J15" s="14"/>
      <c r="K15" s="5"/>
    </row>
    <row r="16" spans="1:11" x14ac:dyDescent="0.25">
      <c r="A16" s="22"/>
      <c r="B16" s="2" t="s">
        <v>45</v>
      </c>
      <c r="C16" s="16" t="s">
        <v>27</v>
      </c>
      <c r="D16" s="1" t="s">
        <v>25</v>
      </c>
      <c r="E16" s="4">
        <v>90</v>
      </c>
      <c r="F16" s="6" t="s">
        <v>4</v>
      </c>
      <c r="G16" s="22"/>
      <c r="H16" s="2"/>
      <c r="I16" s="3"/>
      <c r="J16" s="14"/>
      <c r="K16" s="5"/>
    </row>
    <row r="17" spans="1:11" x14ac:dyDescent="0.25">
      <c r="A17" s="22"/>
      <c r="B17" s="2" t="s">
        <v>46</v>
      </c>
      <c r="C17" s="16" t="s">
        <v>130</v>
      </c>
      <c r="D17" s="1" t="s">
        <v>131</v>
      </c>
      <c r="E17" s="4">
        <v>120</v>
      </c>
      <c r="F17" s="5" t="s">
        <v>4</v>
      </c>
      <c r="G17" s="22"/>
      <c r="H17" s="2"/>
      <c r="I17" s="3"/>
      <c r="J17" s="14"/>
      <c r="K17" s="5"/>
    </row>
    <row r="18" spans="1:11" x14ac:dyDescent="0.25">
      <c r="A18" s="22"/>
      <c r="B18" s="2"/>
      <c r="C18" s="16"/>
      <c r="D18" s="1"/>
      <c r="E18" s="4"/>
      <c r="F18" s="5"/>
      <c r="G18" s="22"/>
      <c r="H18" s="2"/>
      <c r="I18" s="3"/>
      <c r="J18" s="14"/>
      <c r="K18" s="5"/>
    </row>
    <row r="19" spans="1:11" ht="15.75" thickBot="1" x14ac:dyDescent="0.3">
      <c r="A19" s="23"/>
      <c r="B19" s="26" t="s">
        <v>3</v>
      </c>
      <c r="C19" s="27"/>
      <c r="D19" s="28"/>
      <c r="E19" s="12">
        <f>SUM(E4:E18)</f>
        <v>1665</v>
      </c>
      <c r="F19" s="13" t="s">
        <v>4</v>
      </c>
      <c r="G19" s="23"/>
      <c r="H19" s="26" t="s">
        <v>3</v>
      </c>
      <c r="I19" s="28"/>
      <c r="J19" s="12">
        <f>SUM(J4:J18)</f>
        <v>729.16666666666663</v>
      </c>
      <c r="K19" s="13" t="s">
        <v>4</v>
      </c>
    </row>
    <row r="20" spans="1:11" ht="15.75" thickBot="1" x14ac:dyDescent="0.3">
      <c r="A20" s="17" t="s">
        <v>173</v>
      </c>
      <c r="B20" s="18"/>
      <c r="C20" s="18"/>
      <c r="D20" s="18"/>
      <c r="E20" s="18"/>
      <c r="F20" s="18"/>
      <c r="G20" s="19"/>
      <c r="H20" s="18"/>
      <c r="I20" s="18"/>
      <c r="J20" s="18"/>
      <c r="K20" s="20"/>
    </row>
    <row r="21" spans="1:11" ht="15.75" thickBot="1" x14ac:dyDescent="0.3">
      <c r="A21" s="21" t="s">
        <v>5</v>
      </c>
      <c r="B21" s="10" t="s">
        <v>0</v>
      </c>
      <c r="C21" s="15"/>
      <c r="D21" s="11" t="s">
        <v>1</v>
      </c>
      <c r="E21" s="24" t="s">
        <v>8</v>
      </c>
      <c r="F21" s="25"/>
      <c r="G21" s="21" t="s">
        <v>6</v>
      </c>
      <c r="H21" s="10" t="s">
        <v>0</v>
      </c>
      <c r="I21" s="11" t="s">
        <v>1</v>
      </c>
      <c r="J21" s="24" t="s">
        <v>8</v>
      </c>
      <c r="K21" s="25"/>
    </row>
    <row r="22" spans="1:11" x14ac:dyDescent="0.25">
      <c r="A22" s="22"/>
      <c r="B22" s="2" t="s">
        <v>146</v>
      </c>
      <c r="C22" s="16" t="s">
        <v>78</v>
      </c>
      <c r="D22" s="3" t="s">
        <v>79</v>
      </c>
      <c r="E22" s="8">
        <v>70</v>
      </c>
      <c r="F22" s="5" t="s">
        <v>4</v>
      </c>
      <c r="G22" s="22"/>
      <c r="H22" s="2"/>
      <c r="I22" s="1"/>
      <c r="J22" s="4"/>
      <c r="K22" s="6"/>
    </row>
    <row r="23" spans="1:11" x14ac:dyDescent="0.25">
      <c r="A23" s="22"/>
      <c r="B23" s="2" t="s">
        <v>147</v>
      </c>
      <c r="C23" s="16" t="s">
        <v>148</v>
      </c>
      <c r="D23" s="1" t="s">
        <v>25</v>
      </c>
      <c r="E23" s="4">
        <v>90</v>
      </c>
      <c r="F23" s="6" t="s">
        <v>4</v>
      </c>
      <c r="G23" s="22"/>
      <c r="H23" s="2" t="s">
        <v>161</v>
      </c>
      <c r="I23" s="3" t="s">
        <v>168</v>
      </c>
      <c r="J23" s="14">
        <f>(24/10000)*1000*4</f>
        <v>9.6</v>
      </c>
      <c r="K23" s="5" t="s">
        <v>4</v>
      </c>
    </row>
    <row r="24" spans="1:11" x14ac:dyDescent="0.25">
      <c r="A24" s="22"/>
      <c r="B24" s="2" t="s">
        <v>149</v>
      </c>
      <c r="C24" s="16" t="s">
        <v>130</v>
      </c>
      <c r="D24" s="1" t="s">
        <v>131</v>
      </c>
      <c r="E24" s="4">
        <v>120</v>
      </c>
      <c r="F24" s="6" t="s">
        <v>4</v>
      </c>
      <c r="G24" s="22"/>
      <c r="H24" s="2" t="s">
        <v>160</v>
      </c>
      <c r="I24" s="1" t="s">
        <v>169</v>
      </c>
      <c r="J24" s="4">
        <f>(0.33*1000+14)*4</f>
        <v>1376</v>
      </c>
      <c r="K24" s="6" t="s">
        <v>4</v>
      </c>
    </row>
    <row r="25" spans="1:11" x14ac:dyDescent="0.25">
      <c r="A25" s="22"/>
      <c r="B25" s="2" t="s">
        <v>150</v>
      </c>
      <c r="C25" s="16" t="s">
        <v>130</v>
      </c>
      <c r="D25" s="1" t="s">
        <v>131</v>
      </c>
      <c r="E25" s="4">
        <v>120</v>
      </c>
      <c r="F25" s="6" t="s">
        <v>4</v>
      </c>
      <c r="G25" s="22"/>
      <c r="H25" s="2" t="s">
        <v>167</v>
      </c>
      <c r="I25" s="1" t="s">
        <v>170</v>
      </c>
      <c r="J25" s="4">
        <f>(24/68.1*1000+14)*4</f>
        <v>1465.6916299559473</v>
      </c>
      <c r="K25" s="6" t="s">
        <v>4</v>
      </c>
    </row>
    <row r="26" spans="1:11" x14ac:dyDescent="0.25">
      <c r="A26" s="22"/>
      <c r="B26" s="2" t="s">
        <v>151</v>
      </c>
      <c r="C26" s="16" t="s">
        <v>84</v>
      </c>
      <c r="D26" s="1" t="s">
        <v>85</v>
      </c>
      <c r="E26" s="4">
        <v>190</v>
      </c>
      <c r="F26" s="6" t="s">
        <v>4</v>
      </c>
      <c r="G26" s="22"/>
      <c r="H26" s="2" t="s">
        <v>171</v>
      </c>
      <c r="I26" s="1" t="s">
        <v>172</v>
      </c>
      <c r="J26" s="4">
        <f>0.5*2</f>
        <v>1</v>
      </c>
      <c r="K26" s="6" t="s">
        <v>4</v>
      </c>
    </row>
    <row r="27" spans="1:11" x14ac:dyDescent="0.25">
      <c r="A27" s="22"/>
      <c r="B27" s="2" t="s">
        <v>147</v>
      </c>
      <c r="C27" s="16" t="s">
        <v>148</v>
      </c>
      <c r="D27" s="1" t="s">
        <v>25</v>
      </c>
      <c r="E27" s="4">
        <v>90</v>
      </c>
      <c r="F27" s="6" t="s">
        <v>4</v>
      </c>
      <c r="G27" s="22"/>
      <c r="H27" s="2" t="s">
        <v>161</v>
      </c>
      <c r="I27" s="3" t="s">
        <v>168</v>
      </c>
      <c r="J27" s="14">
        <f t="shared" ref="J27" si="1">(24/10000)*1000*4</f>
        <v>9.6</v>
      </c>
      <c r="K27" s="5" t="s">
        <v>4</v>
      </c>
    </row>
    <row r="28" spans="1:11" x14ac:dyDescent="0.25">
      <c r="A28" s="22"/>
      <c r="B28" s="2" t="s">
        <v>149</v>
      </c>
      <c r="C28" s="16" t="s">
        <v>130</v>
      </c>
      <c r="D28" s="1" t="s">
        <v>131</v>
      </c>
      <c r="E28" s="4">
        <v>120</v>
      </c>
      <c r="F28" s="6" t="s">
        <v>4</v>
      </c>
      <c r="G28" s="22"/>
      <c r="H28" s="2" t="s">
        <v>160</v>
      </c>
      <c r="I28" s="1" t="s">
        <v>169</v>
      </c>
      <c r="J28" s="4">
        <f t="shared" ref="J28" si="2">(0.33*1000+14)*4</f>
        <v>1376</v>
      </c>
      <c r="K28" s="6" t="s">
        <v>4</v>
      </c>
    </row>
    <row r="29" spans="1:11" x14ac:dyDescent="0.25">
      <c r="A29" s="22"/>
      <c r="B29" s="2" t="s">
        <v>150</v>
      </c>
      <c r="C29" s="16" t="s">
        <v>130</v>
      </c>
      <c r="D29" s="1" t="s">
        <v>131</v>
      </c>
      <c r="E29" s="4">
        <v>120</v>
      </c>
      <c r="F29" s="6" t="s">
        <v>4</v>
      </c>
      <c r="G29" s="22"/>
      <c r="H29" s="2" t="s">
        <v>167</v>
      </c>
      <c r="I29" s="1" t="s">
        <v>170</v>
      </c>
      <c r="J29" s="4">
        <f t="shared" ref="J29" si="3">(24/68.1*1000+14)*4</f>
        <v>1465.6916299559473</v>
      </c>
      <c r="K29" s="6" t="s">
        <v>4</v>
      </c>
    </row>
    <row r="30" spans="1:11" x14ac:dyDescent="0.25">
      <c r="A30" s="22"/>
      <c r="B30" s="2" t="s">
        <v>151</v>
      </c>
      <c r="C30" s="16" t="s">
        <v>84</v>
      </c>
      <c r="D30" s="1" t="s">
        <v>85</v>
      </c>
      <c r="E30" s="4">
        <v>190</v>
      </c>
      <c r="F30" s="6" t="s">
        <v>4</v>
      </c>
      <c r="G30" s="22"/>
      <c r="H30" s="2" t="s">
        <v>171</v>
      </c>
      <c r="I30" s="1" t="s">
        <v>172</v>
      </c>
      <c r="J30" s="4">
        <f t="shared" ref="J30" si="4">0.5*2</f>
        <v>1</v>
      </c>
      <c r="K30" s="6" t="s">
        <v>4</v>
      </c>
    </row>
    <row r="31" spans="1:11" x14ac:dyDescent="0.25">
      <c r="A31" s="22"/>
      <c r="B31" s="2" t="s">
        <v>147</v>
      </c>
      <c r="C31" s="16" t="s">
        <v>148</v>
      </c>
      <c r="D31" s="1" t="s">
        <v>25</v>
      </c>
      <c r="E31" s="4">
        <v>90</v>
      </c>
      <c r="F31" s="6" t="s">
        <v>4</v>
      </c>
      <c r="G31" s="22"/>
      <c r="H31" s="2" t="s">
        <v>161</v>
      </c>
      <c r="I31" s="3" t="s">
        <v>168</v>
      </c>
      <c r="J31" s="14">
        <f t="shared" ref="J31" si="5">(24/10000)*1000*4</f>
        <v>9.6</v>
      </c>
      <c r="K31" s="5" t="s">
        <v>4</v>
      </c>
    </row>
    <row r="32" spans="1:11" x14ac:dyDescent="0.25">
      <c r="A32" s="22"/>
      <c r="B32" s="2" t="s">
        <v>149</v>
      </c>
      <c r="C32" s="16" t="s">
        <v>130</v>
      </c>
      <c r="D32" s="1" t="s">
        <v>131</v>
      </c>
      <c r="E32" s="4">
        <v>120</v>
      </c>
      <c r="F32" s="6" t="s">
        <v>4</v>
      </c>
      <c r="G32" s="22"/>
      <c r="H32" s="2" t="s">
        <v>160</v>
      </c>
      <c r="I32" s="1" t="s">
        <v>169</v>
      </c>
      <c r="J32" s="4">
        <f t="shared" ref="J32" si="6">(0.33*1000+14)*4</f>
        <v>1376</v>
      </c>
      <c r="K32" s="6" t="s">
        <v>4</v>
      </c>
    </row>
    <row r="33" spans="1:11" x14ac:dyDescent="0.25">
      <c r="A33" s="22"/>
      <c r="B33" s="2" t="s">
        <v>150</v>
      </c>
      <c r="C33" s="16" t="s">
        <v>130</v>
      </c>
      <c r="D33" s="1" t="s">
        <v>131</v>
      </c>
      <c r="E33" s="4">
        <v>120</v>
      </c>
      <c r="F33" s="6" t="s">
        <v>4</v>
      </c>
      <c r="G33" s="22"/>
      <c r="H33" s="2" t="s">
        <v>167</v>
      </c>
      <c r="I33" s="1" t="s">
        <v>170</v>
      </c>
      <c r="J33" s="4">
        <f t="shared" ref="J33" si="7">(24/68.1*1000+14)*4</f>
        <v>1465.6916299559473</v>
      </c>
      <c r="K33" s="6" t="s">
        <v>4</v>
      </c>
    </row>
    <row r="34" spans="1:11" x14ac:dyDescent="0.25">
      <c r="A34" s="22"/>
      <c r="B34" s="2" t="s">
        <v>151</v>
      </c>
      <c r="C34" s="16" t="s">
        <v>84</v>
      </c>
      <c r="D34" s="1" t="s">
        <v>85</v>
      </c>
      <c r="E34" s="4">
        <v>190</v>
      </c>
      <c r="F34" s="6" t="s">
        <v>4</v>
      </c>
      <c r="G34" s="22"/>
      <c r="H34" s="2" t="s">
        <v>171</v>
      </c>
      <c r="I34" s="1" t="s">
        <v>172</v>
      </c>
      <c r="J34" s="4">
        <f t="shared" ref="J34" si="8">0.5*2</f>
        <v>1</v>
      </c>
      <c r="K34" s="6" t="s">
        <v>4</v>
      </c>
    </row>
    <row r="35" spans="1:11" x14ac:dyDescent="0.25">
      <c r="A35" s="22"/>
      <c r="B35" s="2"/>
      <c r="C35" s="16"/>
      <c r="D35" s="1"/>
      <c r="E35" s="4"/>
      <c r="F35" s="6"/>
      <c r="G35" s="22"/>
      <c r="H35" s="2"/>
      <c r="I35" s="1"/>
      <c r="J35" s="4"/>
      <c r="K35" s="6"/>
    </row>
    <row r="36" spans="1:11" ht="15.75" thickBot="1" x14ac:dyDescent="0.3">
      <c r="A36" s="23"/>
      <c r="B36" s="26" t="s">
        <v>3</v>
      </c>
      <c r="C36" s="27"/>
      <c r="D36" s="28"/>
      <c r="E36" s="12">
        <f>SUM(E22:E35)</f>
        <v>1630</v>
      </c>
      <c r="F36" s="13" t="s">
        <v>4</v>
      </c>
      <c r="G36" s="23"/>
      <c r="H36" s="26" t="s">
        <v>3</v>
      </c>
      <c r="I36" s="28"/>
      <c r="J36" s="12">
        <f>SUM(J22:J35)</f>
        <v>8556.8748898678423</v>
      </c>
      <c r="K36" s="13" t="s">
        <v>4</v>
      </c>
    </row>
    <row r="37" spans="1:11" ht="15.75" thickBot="1" x14ac:dyDescent="0.3">
      <c r="A37" s="17" t="s">
        <v>175</v>
      </c>
      <c r="B37" s="18"/>
      <c r="C37" s="18"/>
      <c r="D37" s="18"/>
      <c r="E37" s="18"/>
      <c r="F37" s="18"/>
      <c r="G37" s="19"/>
      <c r="H37" s="18"/>
      <c r="I37" s="18"/>
      <c r="J37" s="18"/>
      <c r="K37" s="20"/>
    </row>
    <row r="38" spans="1:11" ht="15.75" thickBot="1" x14ac:dyDescent="0.3">
      <c r="A38" s="21" t="s">
        <v>5</v>
      </c>
      <c r="B38" s="10" t="s">
        <v>0</v>
      </c>
      <c r="C38" s="15"/>
      <c r="D38" s="11" t="s">
        <v>1</v>
      </c>
      <c r="E38" s="24" t="s">
        <v>8</v>
      </c>
      <c r="F38" s="25"/>
      <c r="G38" s="21" t="s">
        <v>6</v>
      </c>
      <c r="H38" s="10" t="s">
        <v>0</v>
      </c>
      <c r="I38" s="11" t="s">
        <v>1</v>
      </c>
      <c r="J38" s="24" t="s">
        <v>8</v>
      </c>
      <c r="K38" s="25"/>
    </row>
    <row r="39" spans="1:11" x14ac:dyDescent="0.25">
      <c r="A39" s="22"/>
      <c r="B39" s="2" t="s">
        <v>146</v>
      </c>
      <c r="C39" s="16" t="s">
        <v>78</v>
      </c>
      <c r="D39" s="3" t="s">
        <v>79</v>
      </c>
      <c r="E39" s="8">
        <v>70</v>
      </c>
      <c r="F39" s="5" t="s">
        <v>4</v>
      </c>
      <c r="G39" s="22"/>
      <c r="H39" s="2"/>
      <c r="I39" s="1"/>
      <c r="J39" s="4"/>
      <c r="K39" s="6"/>
    </row>
    <row r="40" spans="1:11" x14ac:dyDescent="0.25">
      <c r="A40" s="22"/>
      <c r="B40" s="2" t="s">
        <v>147</v>
      </c>
      <c r="C40" s="16" t="s">
        <v>148</v>
      </c>
      <c r="D40" s="1" t="s">
        <v>25</v>
      </c>
      <c r="E40" s="4">
        <v>90</v>
      </c>
      <c r="F40" s="6" t="s">
        <v>4</v>
      </c>
      <c r="G40" s="22"/>
      <c r="H40" s="2" t="s">
        <v>161</v>
      </c>
      <c r="I40" s="3" t="s">
        <v>168</v>
      </c>
      <c r="J40" s="14">
        <f>(24/10000)*1000*4</f>
        <v>9.6</v>
      </c>
      <c r="K40" s="5" t="s">
        <v>4</v>
      </c>
    </row>
    <row r="41" spans="1:11" x14ac:dyDescent="0.25">
      <c r="A41" s="22"/>
      <c r="B41" s="2" t="s">
        <v>149</v>
      </c>
      <c r="C41" s="16" t="s">
        <v>130</v>
      </c>
      <c r="D41" s="1" t="s">
        <v>131</v>
      </c>
      <c r="E41" s="4">
        <v>120</v>
      </c>
      <c r="F41" s="6" t="s">
        <v>4</v>
      </c>
      <c r="G41" s="22"/>
      <c r="H41" s="2" t="s">
        <v>160</v>
      </c>
      <c r="I41" s="1" t="s">
        <v>169</v>
      </c>
      <c r="J41" s="4">
        <f>(0.33*1000+14)*4</f>
        <v>1376</v>
      </c>
      <c r="K41" s="6" t="s">
        <v>4</v>
      </c>
    </row>
    <row r="42" spans="1:11" x14ac:dyDescent="0.25">
      <c r="A42" s="22"/>
      <c r="B42" s="2" t="s">
        <v>150</v>
      </c>
      <c r="C42" s="16" t="s">
        <v>130</v>
      </c>
      <c r="D42" s="1" t="s">
        <v>131</v>
      </c>
      <c r="E42" s="4">
        <v>120</v>
      </c>
      <c r="F42" s="6" t="s">
        <v>4</v>
      </c>
      <c r="G42" s="22"/>
      <c r="H42" s="2" t="s">
        <v>167</v>
      </c>
      <c r="I42" s="1" t="s">
        <v>170</v>
      </c>
      <c r="J42" s="4">
        <f>(24/68.1*1000+14)*4</f>
        <v>1465.6916299559473</v>
      </c>
      <c r="K42" s="6" t="s">
        <v>4</v>
      </c>
    </row>
    <row r="43" spans="1:11" x14ac:dyDescent="0.25">
      <c r="A43" s="22"/>
      <c r="B43" s="2" t="s">
        <v>151</v>
      </c>
      <c r="C43" s="16" t="s">
        <v>84</v>
      </c>
      <c r="D43" s="1" t="s">
        <v>85</v>
      </c>
      <c r="E43" s="4">
        <v>190</v>
      </c>
      <c r="F43" s="6" t="s">
        <v>4</v>
      </c>
      <c r="G43" s="22"/>
      <c r="H43" s="2" t="s">
        <v>171</v>
      </c>
      <c r="I43" s="1" t="s">
        <v>172</v>
      </c>
      <c r="J43" s="4">
        <f>0.5*2</f>
        <v>1</v>
      </c>
      <c r="K43" s="6" t="s">
        <v>4</v>
      </c>
    </row>
    <row r="44" spans="1:11" x14ac:dyDescent="0.25">
      <c r="A44" s="22"/>
      <c r="B44" s="2" t="s">
        <v>147</v>
      </c>
      <c r="C44" s="16" t="s">
        <v>148</v>
      </c>
      <c r="D44" s="1" t="s">
        <v>25</v>
      </c>
      <c r="E44" s="4">
        <v>90</v>
      </c>
      <c r="F44" s="6" t="s">
        <v>4</v>
      </c>
      <c r="G44" s="22"/>
      <c r="H44" s="2" t="s">
        <v>161</v>
      </c>
      <c r="I44" s="3" t="s">
        <v>168</v>
      </c>
      <c r="J44" s="14">
        <f t="shared" ref="J44" si="9">(24/10000)*1000*4</f>
        <v>9.6</v>
      </c>
      <c r="K44" s="5" t="s">
        <v>4</v>
      </c>
    </row>
    <row r="45" spans="1:11" x14ac:dyDescent="0.25">
      <c r="A45" s="22"/>
      <c r="B45" s="2" t="s">
        <v>149</v>
      </c>
      <c r="C45" s="16" t="s">
        <v>130</v>
      </c>
      <c r="D45" s="1" t="s">
        <v>131</v>
      </c>
      <c r="E45" s="4">
        <v>120</v>
      </c>
      <c r="F45" s="6" t="s">
        <v>4</v>
      </c>
      <c r="G45" s="22"/>
      <c r="H45" s="2" t="s">
        <v>160</v>
      </c>
      <c r="I45" s="1" t="s">
        <v>169</v>
      </c>
      <c r="J45" s="4">
        <f t="shared" ref="J45" si="10">(0.33*1000+14)*4</f>
        <v>1376</v>
      </c>
      <c r="K45" s="6" t="s">
        <v>4</v>
      </c>
    </row>
    <row r="46" spans="1:11" x14ac:dyDescent="0.25">
      <c r="A46" s="22"/>
      <c r="B46" s="2" t="s">
        <v>150</v>
      </c>
      <c r="C46" s="16" t="s">
        <v>130</v>
      </c>
      <c r="D46" s="1" t="s">
        <v>131</v>
      </c>
      <c r="E46" s="4">
        <v>120</v>
      </c>
      <c r="F46" s="6" t="s">
        <v>4</v>
      </c>
      <c r="G46" s="22"/>
      <c r="H46" s="2" t="s">
        <v>167</v>
      </c>
      <c r="I46" s="1" t="s">
        <v>170</v>
      </c>
      <c r="J46" s="4">
        <f t="shared" ref="J46" si="11">(24/68.1*1000+14)*4</f>
        <v>1465.6916299559473</v>
      </c>
      <c r="K46" s="6" t="s">
        <v>4</v>
      </c>
    </row>
    <row r="47" spans="1:11" x14ac:dyDescent="0.25">
      <c r="A47" s="22"/>
      <c r="B47" s="2" t="s">
        <v>151</v>
      </c>
      <c r="C47" s="16" t="s">
        <v>84</v>
      </c>
      <c r="D47" s="1" t="s">
        <v>85</v>
      </c>
      <c r="E47" s="4">
        <v>190</v>
      </c>
      <c r="F47" s="6" t="s">
        <v>4</v>
      </c>
      <c r="G47" s="22"/>
      <c r="H47" s="2" t="s">
        <v>171</v>
      </c>
      <c r="I47" s="1" t="s">
        <v>172</v>
      </c>
      <c r="J47" s="4">
        <f t="shared" ref="J47" si="12">0.5*2</f>
        <v>1</v>
      </c>
      <c r="K47" s="6" t="s">
        <v>4</v>
      </c>
    </row>
    <row r="48" spans="1:11" x14ac:dyDescent="0.25">
      <c r="A48" s="22"/>
      <c r="B48" s="2" t="s">
        <v>147</v>
      </c>
      <c r="C48" s="16" t="s">
        <v>148</v>
      </c>
      <c r="D48" s="1" t="s">
        <v>25</v>
      </c>
      <c r="E48" s="4">
        <v>90</v>
      </c>
      <c r="F48" s="6" t="s">
        <v>4</v>
      </c>
      <c r="G48" s="22"/>
      <c r="H48" s="2" t="s">
        <v>161</v>
      </c>
      <c r="I48" s="3" t="s">
        <v>168</v>
      </c>
      <c r="J48" s="14">
        <f t="shared" ref="J48" si="13">(24/10000)*1000*4</f>
        <v>9.6</v>
      </c>
      <c r="K48" s="5" t="s">
        <v>4</v>
      </c>
    </row>
    <row r="49" spans="1:11" x14ac:dyDescent="0.25">
      <c r="A49" s="22"/>
      <c r="B49" s="2" t="s">
        <v>149</v>
      </c>
      <c r="C49" s="16" t="s">
        <v>130</v>
      </c>
      <c r="D49" s="1" t="s">
        <v>131</v>
      </c>
      <c r="E49" s="4">
        <v>120</v>
      </c>
      <c r="F49" s="6" t="s">
        <v>4</v>
      </c>
      <c r="G49" s="22"/>
      <c r="H49" s="2" t="s">
        <v>160</v>
      </c>
      <c r="I49" s="1" t="s">
        <v>169</v>
      </c>
      <c r="J49" s="4">
        <f t="shared" ref="J49" si="14">(0.33*1000+14)*4</f>
        <v>1376</v>
      </c>
      <c r="K49" s="6" t="s">
        <v>4</v>
      </c>
    </row>
    <row r="50" spans="1:11" x14ac:dyDescent="0.25">
      <c r="A50" s="22"/>
      <c r="B50" s="2" t="s">
        <v>150</v>
      </c>
      <c r="C50" s="16" t="s">
        <v>130</v>
      </c>
      <c r="D50" s="1" t="s">
        <v>131</v>
      </c>
      <c r="E50" s="4">
        <v>120</v>
      </c>
      <c r="F50" s="6" t="s">
        <v>4</v>
      </c>
      <c r="G50" s="22"/>
      <c r="H50" s="2" t="s">
        <v>167</v>
      </c>
      <c r="I50" s="1" t="s">
        <v>170</v>
      </c>
      <c r="J50" s="4">
        <f t="shared" ref="J50" si="15">(24/68.1*1000+14)*4</f>
        <v>1465.6916299559473</v>
      </c>
      <c r="K50" s="6" t="s">
        <v>4</v>
      </c>
    </row>
    <row r="51" spans="1:11" x14ac:dyDescent="0.25">
      <c r="A51" s="22"/>
      <c r="B51" s="2" t="s">
        <v>151</v>
      </c>
      <c r="C51" s="16" t="s">
        <v>84</v>
      </c>
      <c r="D51" s="1" t="s">
        <v>85</v>
      </c>
      <c r="E51" s="4">
        <v>190</v>
      </c>
      <c r="F51" s="6" t="s">
        <v>4</v>
      </c>
      <c r="G51" s="22"/>
      <c r="H51" s="2" t="s">
        <v>171</v>
      </c>
      <c r="I51" s="1" t="s">
        <v>172</v>
      </c>
      <c r="J51" s="4">
        <f t="shared" ref="J51" si="16">0.5*2</f>
        <v>1</v>
      </c>
      <c r="K51" s="6" t="s">
        <v>4</v>
      </c>
    </row>
    <row r="52" spans="1:11" x14ac:dyDescent="0.25">
      <c r="A52" s="22"/>
      <c r="B52" s="2"/>
      <c r="C52" s="16"/>
      <c r="D52" s="1"/>
      <c r="E52" s="4"/>
      <c r="F52" s="6"/>
      <c r="G52" s="22"/>
      <c r="H52" s="2"/>
      <c r="I52" s="1"/>
      <c r="J52" s="4"/>
      <c r="K52" s="6"/>
    </row>
    <row r="53" spans="1:11" ht="15.75" thickBot="1" x14ac:dyDescent="0.3">
      <c r="A53" s="23"/>
      <c r="B53" s="26" t="s">
        <v>3</v>
      </c>
      <c r="C53" s="27"/>
      <c r="D53" s="28"/>
      <c r="E53" s="12">
        <f>SUM(E39:E52)</f>
        <v>1630</v>
      </c>
      <c r="F53" s="13" t="s">
        <v>4</v>
      </c>
      <c r="G53" s="23"/>
      <c r="H53" s="26" t="s">
        <v>3</v>
      </c>
      <c r="I53" s="28"/>
      <c r="J53" s="12">
        <f>SUM(J39:J52)</f>
        <v>8556.8748898678423</v>
      </c>
      <c r="K53" s="13" t="s">
        <v>4</v>
      </c>
    </row>
    <row r="54" spans="1:11" ht="15.75" thickBot="1" x14ac:dyDescent="0.3">
      <c r="A54" s="17" t="s">
        <v>174</v>
      </c>
      <c r="B54" s="18"/>
      <c r="C54" s="18"/>
      <c r="D54" s="18"/>
      <c r="E54" s="18"/>
      <c r="F54" s="18"/>
      <c r="G54" s="19"/>
      <c r="H54" s="18"/>
      <c r="I54" s="18"/>
      <c r="J54" s="18"/>
      <c r="K54" s="20"/>
    </row>
    <row r="55" spans="1:11" ht="15.75" thickBot="1" x14ac:dyDescent="0.3">
      <c r="A55" s="21" t="s">
        <v>5</v>
      </c>
      <c r="B55" s="10" t="s">
        <v>0</v>
      </c>
      <c r="C55" s="15"/>
      <c r="D55" s="11" t="s">
        <v>1</v>
      </c>
      <c r="E55" s="24" t="s">
        <v>8</v>
      </c>
      <c r="F55" s="25"/>
      <c r="G55" s="21" t="s">
        <v>6</v>
      </c>
      <c r="H55" s="10" t="s">
        <v>0</v>
      </c>
      <c r="I55" s="11" t="s">
        <v>1</v>
      </c>
      <c r="J55" s="24" t="s">
        <v>8</v>
      </c>
      <c r="K55" s="25"/>
    </row>
    <row r="56" spans="1:11" x14ac:dyDescent="0.25">
      <c r="A56" s="22"/>
      <c r="B56" s="2" t="s">
        <v>47</v>
      </c>
      <c r="C56" s="16" t="s">
        <v>110</v>
      </c>
      <c r="D56" s="3" t="s">
        <v>111</v>
      </c>
      <c r="E56" s="8">
        <v>90</v>
      </c>
      <c r="F56" s="5" t="s">
        <v>4</v>
      </c>
      <c r="G56" s="22"/>
      <c r="H56" s="2" t="s">
        <v>64</v>
      </c>
      <c r="I56" s="1" t="s">
        <v>66</v>
      </c>
      <c r="J56" s="4">
        <v>20</v>
      </c>
      <c r="K56" s="6" t="s">
        <v>4</v>
      </c>
    </row>
    <row r="57" spans="1:11" x14ac:dyDescent="0.25">
      <c r="A57" s="22"/>
      <c r="B57" s="2" t="s">
        <v>48</v>
      </c>
      <c r="C57" s="16" t="s">
        <v>30</v>
      </c>
      <c r="D57" s="1" t="s">
        <v>31</v>
      </c>
      <c r="E57" s="4">
        <v>130</v>
      </c>
      <c r="F57" s="6" t="s">
        <v>4</v>
      </c>
      <c r="G57" s="22"/>
      <c r="H57" s="2" t="s">
        <v>65</v>
      </c>
      <c r="I57" s="1" t="s">
        <v>67</v>
      </c>
      <c r="J57" s="4">
        <v>20</v>
      </c>
      <c r="K57" s="6" t="s">
        <v>4</v>
      </c>
    </row>
    <row r="58" spans="1:11" x14ac:dyDescent="0.25">
      <c r="A58" s="22"/>
      <c r="B58" s="2" t="s">
        <v>49</v>
      </c>
      <c r="C58" s="16" t="s">
        <v>30</v>
      </c>
      <c r="D58" s="1" t="s">
        <v>31</v>
      </c>
      <c r="E58" s="4">
        <v>130</v>
      </c>
      <c r="F58" s="6" t="s">
        <v>4</v>
      </c>
      <c r="G58" s="22"/>
      <c r="H58" s="2" t="s">
        <v>112</v>
      </c>
      <c r="I58" s="1" t="s">
        <v>113</v>
      </c>
      <c r="J58" s="4">
        <v>20</v>
      </c>
      <c r="K58" s="6" t="s">
        <v>4</v>
      </c>
    </row>
    <row r="59" spans="1:11" x14ac:dyDescent="0.25">
      <c r="A59" s="22"/>
      <c r="B59" s="2" t="s">
        <v>50</v>
      </c>
      <c r="C59" s="16" t="s">
        <v>28</v>
      </c>
      <c r="D59" s="3" t="s">
        <v>29</v>
      </c>
      <c r="E59" s="14">
        <v>190</v>
      </c>
      <c r="F59" s="6" t="s">
        <v>4</v>
      </c>
      <c r="G59" s="22"/>
      <c r="H59" s="2" t="s">
        <v>61</v>
      </c>
      <c r="I59" s="3" t="s">
        <v>62</v>
      </c>
      <c r="J59" s="14">
        <v>0.5</v>
      </c>
      <c r="K59" s="5" t="s">
        <v>4</v>
      </c>
    </row>
    <row r="60" spans="1:11" x14ac:dyDescent="0.25">
      <c r="A60" s="22"/>
      <c r="B60" s="2" t="s">
        <v>51</v>
      </c>
      <c r="C60" s="16" t="s">
        <v>28</v>
      </c>
      <c r="D60" s="3" t="s">
        <v>29</v>
      </c>
      <c r="E60" s="14">
        <v>190</v>
      </c>
      <c r="F60" s="5" t="s">
        <v>4</v>
      </c>
      <c r="G60" s="22"/>
      <c r="H60" s="2" t="s">
        <v>63</v>
      </c>
      <c r="I60" s="1" t="s">
        <v>62</v>
      </c>
      <c r="J60" s="4">
        <v>0.5</v>
      </c>
      <c r="K60" s="6" t="s">
        <v>4</v>
      </c>
    </row>
    <row r="61" spans="1:11" x14ac:dyDescent="0.25">
      <c r="A61" s="22"/>
      <c r="B61" s="2" t="s">
        <v>52</v>
      </c>
      <c r="C61" s="16" t="s">
        <v>28</v>
      </c>
      <c r="D61" s="3" t="s">
        <v>29</v>
      </c>
      <c r="E61" s="14">
        <v>190</v>
      </c>
      <c r="F61" s="6" t="s">
        <v>4</v>
      </c>
      <c r="G61" s="22"/>
      <c r="H61" s="2" t="s">
        <v>72</v>
      </c>
      <c r="I61" s="3" t="s">
        <v>60</v>
      </c>
      <c r="J61" s="14">
        <v>0.5</v>
      </c>
      <c r="K61" s="5" t="s">
        <v>4</v>
      </c>
    </row>
    <row r="62" spans="1:11" x14ac:dyDescent="0.25">
      <c r="A62" s="22"/>
      <c r="B62" s="2" t="s">
        <v>14</v>
      </c>
      <c r="C62" s="16" t="s">
        <v>28</v>
      </c>
      <c r="D62" s="1" t="s">
        <v>29</v>
      </c>
      <c r="E62" s="4">
        <v>190</v>
      </c>
      <c r="F62" s="6" t="s">
        <v>4</v>
      </c>
      <c r="G62" s="22"/>
      <c r="H62" s="2" t="s">
        <v>73</v>
      </c>
      <c r="I62" s="1" t="s">
        <v>60</v>
      </c>
      <c r="J62" s="4">
        <v>0.5</v>
      </c>
      <c r="K62" s="6" t="s">
        <v>4</v>
      </c>
    </row>
    <row r="63" spans="1:11" x14ac:dyDescent="0.25">
      <c r="A63" s="22"/>
      <c r="B63" s="2" t="s">
        <v>15</v>
      </c>
      <c r="C63" s="16" t="s">
        <v>55</v>
      </c>
      <c r="D63" s="1" t="s">
        <v>23</v>
      </c>
      <c r="E63" s="4">
        <v>130</v>
      </c>
      <c r="F63" s="6" t="s">
        <v>4</v>
      </c>
      <c r="G63" s="22"/>
      <c r="H63" s="2" t="s">
        <v>74</v>
      </c>
      <c r="I63" s="1" t="s">
        <v>119</v>
      </c>
      <c r="J63" s="4">
        <v>0.5</v>
      </c>
      <c r="K63" s="6" t="s">
        <v>4</v>
      </c>
    </row>
    <row r="64" spans="1:11" x14ac:dyDescent="0.25">
      <c r="A64" s="22"/>
      <c r="B64" s="2"/>
      <c r="C64" s="16"/>
      <c r="D64" s="1"/>
      <c r="E64" s="4"/>
      <c r="F64" s="6"/>
      <c r="G64" s="22"/>
      <c r="H64" s="2" t="s">
        <v>75</v>
      </c>
      <c r="I64" s="1" t="s">
        <v>119</v>
      </c>
      <c r="J64" s="4">
        <v>0.5</v>
      </c>
      <c r="K64" s="6" t="s">
        <v>4</v>
      </c>
    </row>
    <row r="65" spans="1:11" x14ac:dyDescent="0.25">
      <c r="A65" s="22"/>
      <c r="B65" s="2"/>
      <c r="C65" s="16"/>
      <c r="D65" s="1"/>
      <c r="E65" s="4"/>
      <c r="F65" s="6"/>
      <c r="G65" s="22"/>
      <c r="H65" s="2" t="s">
        <v>120</v>
      </c>
      <c r="I65" s="1" t="s">
        <v>121</v>
      </c>
      <c r="J65" s="4">
        <v>0.5</v>
      </c>
      <c r="K65" s="6" t="s">
        <v>4</v>
      </c>
    </row>
    <row r="66" spans="1:11" x14ac:dyDescent="0.25">
      <c r="A66" s="22"/>
      <c r="B66" s="2"/>
      <c r="C66" s="16"/>
      <c r="D66" s="1"/>
      <c r="E66" s="4"/>
      <c r="F66" s="6"/>
      <c r="G66" s="22"/>
      <c r="H66" s="2" t="s">
        <v>122</v>
      </c>
      <c r="I66" s="1" t="s">
        <v>123</v>
      </c>
      <c r="J66" s="4">
        <v>0.5</v>
      </c>
      <c r="K66" s="6" t="s">
        <v>4</v>
      </c>
    </row>
    <row r="67" spans="1:11" x14ac:dyDescent="0.25">
      <c r="A67" s="22"/>
      <c r="B67" s="2"/>
      <c r="C67" s="16"/>
      <c r="D67" s="1"/>
      <c r="E67" s="4"/>
      <c r="F67" s="6"/>
      <c r="G67" s="22"/>
      <c r="H67" s="2" t="s">
        <v>124</v>
      </c>
      <c r="I67" s="1" t="s">
        <v>125</v>
      </c>
      <c r="J67" s="4">
        <v>0.5</v>
      </c>
      <c r="K67" s="6" t="s">
        <v>4</v>
      </c>
    </row>
    <row r="68" spans="1:11" x14ac:dyDescent="0.25">
      <c r="A68" s="22"/>
      <c r="B68" s="2"/>
      <c r="C68" s="16"/>
      <c r="D68" s="1"/>
      <c r="E68" s="4"/>
      <c r="F68" s="6"/>
      <c r="G68" s="22"/>
      <c r="H68" s="2"/>
      <c r="I68" s="1"/>
      <c r="J68" s="4"/>
      <c r="K68" s="6"/>
    </row>
    <row r="69" spans="1:11" ht="15.75" thickBot="1" x14ac:dyDescent="0.3">
      <c r="A69" s="23"/>
      <c r="B69" s="26" t="s">
        <v>3</v>
      </c>
      <c r="C69" s="27"/>
      <c r="D69" s="28"/>
      <c r="E69" s="12">
        <f>SUM(E56:E68)</f>
        <v>1240</v>
      </c>
      <c r="F69" s="13" t="s">
        <v>4</v>
      </c>
      <c r="G69" s="23"/>
      <c r="H69" s="26" t="s">
        <v>3</v>
      </c>
      <c r="I69" s="28"/>
      <c r="J69" s="12">
        <f>SUM(J56:J68)</f>
        <v>64.5</v>
      </c>
      <c r="K69" s="13" t="s">
        <v>4</v>
      </c>
    </row>
    <row r="70" spans="1:11" ht="15.75" thickBot="1" x14ac:dyDescent="0.3">
      <c r="A70" s="17" t="s">
        <v>102</v>
      </c>
      <c r="B70" s="18"/>
      <c r="C70" s="18"/>
      <c r="D70" s="18"/>
      <c r="E70" s="18"/>
      <c r="F70" s="18"/>
      <c r="G70" s="19"/>
      <c r="H70" s="18"/>
      <c r="I70" s="18"/>
      <c r="J70" s="18"/>
      <c r="K70" s="20"/>
    </row>
    <row r="71" spans="1:11" ht="15.75" thickBot="1" x14ac:dyDescent="0.3">
      <c r="A71" s="21" t="s">
        <v>5</v>
      </c>
      <c r="B71" s="10" t="s">
        <v>0</v>
      </c>
      <c r="C71" s="15"/>
      <c r="D71" s="11" t="s">
        <v>1</v>
      </c>
      <c r="E71" s="24" t="s">
        <v>8</v>
      </c>
      <c r="F71" s="25"/>
      <c r="G71" s="21" t="s">
        <v>6</v>
      </c>
      <c r="H71" s="10" t="s">
        <v>0</v>
      </c>
      <c r="I71" s="11" t="s">
        <v>1</v>
      </c>
      <c r="J71" s="24" t="s">
        <v>8</v>
      </c>
      <c r="K71" s="25"/>
    </row>
    <row r="72" spans="1:11" x14ac:dyDescent="0.25">
      <c r="A72" s="22"/>
      <c r="B72" s="2" t="s">
        <v>16</v>
      </c>
      <c r="C72" s="16" t="s">
        <v>78</v>
      </c>
      <c r="D72" s="3" t="s">
        <v>79</v>
      </c>
      <c r="E72" s="8">
        <v>70</v>
      </c>
      <c r="F72" s="5" t="s">
        <v>4</v>
      </c>
      <c r="G72" s="22"/>
      <c r="H72" s="2" t="s">
        <v>68</v>
      </c>
      <c r="I72" s="3" t="s">
        <v>69</v>
      </c>
      <c r="J72" s="8">
        <v>80</v>
      </c>
      <c r="K72" s="5" t="s">
        <v>4</v>
      </c>
    </row>
    <row r="73" spans="1:11" x14ac:dyDescent="0.25">
      <c r="A73" s="22"/>
      <c r="B73" s="2" t="s">
        <v>17</v>
      </c>
      <c r="C73" s="16" t="s">
        <v>30</v>
      </c>
      <c r="D73" s="1" t="s">
        <v>31</v>
      </c>
      <c r="E73" s="4">
        <v>130</v>
      </c>
      <c r="F73" s="5" t="s">
        <v>4</v>
      </c>
      <c r="G73" s="22"/>
      <c r="H73" s="2" t="s">
        <v>70</v>
      </c>
      <c r="I73" s="3" t="s">
        <v>71</v>
      </c>
      <c r="J73" s="14">
        <v>80</v>
      </c>
      <c r="K73" s="5" t="s">
        <v>4</v>
      </c>
    </row>
    <row r="74" spans="1:11" x14ac:dyDescent="0.25">
      <c r="A74" s="22"/>
      <c r="B74" s="2" t="s">
        <v>18</v>
      </c>
      <c r="C74" s="16" t="s">
        <v>30</v>
      </c>
      <c r="D74" s="1" t="s">
        <v>31</v>
      </c>
      <c r="E74" s="4">
        <v>130</v>
      </c>
      <c r="F74" s="6" t="s">
        <v>4</v>
      </c>
      <c r="G74" s="22"/>
      <c r="H74" s="2"/>
      <c r="I74" s="1"/>
      <c r="J74" s="4"/>
      <c r="K74" s="6"/>
    </row>
    <row r="75" spans="1:11" x14ac:dyDescent="0.25">
      <c r="A75" s="22"/>
      <c r="B75" s="2" t="s">
        <v>19</v>
      </c>
      <c r="C75" s="16" t="s">
        <v>36</v>
      </c>
      <c r="D75" s="1" t="s">
        <v>37</v>
      </c>
      <c r="E75" s="4">
        <v>140</v>
      </c>
      <c r="F75" s="6" t="s">
        <v>4</v>
      </c>
      <c r="G75" s="22"/>
      <c r="H75" s="2"/>
      <c r="I75" s="1"/>
      <c r="J75" s="4"/>
      <c r="K75" s="6"/>
    </row>
    <row r="76" spans="1:11" x14ac:dyDescent="0.25">
      <c r="A76" s="22"/>
      <c r="B76" s="2" t="s">
        <v>20</v>
      </c>
      <c r="C76" s="16" t="s">
        <v>36</v>
      </c>
      <c r="D76" s="1" t="s">
        <v>37</v>
      </c>
      <c r="E76" s="4">
        <v>140</v>
      </c>
      <c r="F76" s="6" t="s">
        <v>4</v>
      </c>
      <c r="G76" s="22"/>
      <c r="H76" s="2"/>
      <c r="I76" s="1"/>
      <c r="J76" s="4"/>
      <c r="K76" s="6"/>
    </row>
    <row r="77" spans="1:11" x14ac:dyDescent="0.25">
      <c r="A77" s="22"/>
      <c r="B77" s="2" t="s">
        <v>21</v>
      </c>
      <c r="C77" s="16" t="s">
        <v>57</v>
      </c>
      <c r="D77" s="1" t="s">
        <v>56</v>
      </c>
      <c r="E77" s="4">
        <v>200</v>
      </c>
      <c r="F77" s="6" t="s">
        <v>4</v>
      </c>
      <c r="G77" s="22"/>
      <c r="H77" s="2"/>
      <c r="I77" s="1"/>
      <c r="J77" s="4"/>
      <c r="K77" s="6"/>
    </row>
    <row r="78" spans="1:11" x14ac:dyDescent="0.25">
      <c r="A78" s="22"/>
      <c r="B78" s="2" t="s">
        <v>80</v>
      </c>
      <c r="C78" s="16" t="s">
        <v>58</v>
      </c>
      <c r="D78" s="1" t="s">
        <v>22</v>
      </c>
      <c r="E78" s="4">
        <v>0</v>
      </c>
      <c r="F78" s="6" t="s">
        <v>4</v>
      </c>
      <c r="G78" s="22"/>
      <c r="H78" s="2"/>
      <c r="I78" s="1"/>
      <c r="J78" s="4"/>
      <c r="K78" s="6"/>
    </row>
    <row r="79" spans="1:11" x14ac:dyDescent="0.25">
      <c r="A79" s="22"/>
      <c r="B79" s="2" t="s">
        <v>81</v>
      </c>
      <c r="C79" s="16" t="s">
        <v>33</v>
      </c>
      <c r="D79" s="1" t="s">
        <v>34</v>
      </c>
      <c r="E79" s="1">
        <v>270</v>
      </c>
      <c r="F79" s="6" t="s">
        <v>4</v>
      </c>
      <c r="G79" s="22"/>
      <c r="H79" s="2"/>
      <c r="I79" s="1"/>
      <c r="J79" s="4"/>
      <c r="K79" s="6"/>
    </row>
    <row r="80" spans="1:11" x14ac:dyDescent="0.25">
      <c r="A80" s="22"/>
      <c r="B80" s="2"/>
      <c r="C80" s="16"/>
      <c r="D80" s="1"/>
      <c r="E80" s="4"/>
      <c r="F80" s="6"/>
      <c r="G80" s="22"/>
      <c r="H80" s="2"/>
      <c r="I80" s="1"/>
      <c r="J80" s="4"/>
      <c r="K80" s="6"/>
    </row>
    <row r="81" spans="1:11" ht="15.75" thickBot="1" x14ac:dyDescent="0.3">
      <c r="A81" s="23"/>
      <c r="B81" s="26" t="s">
        <v>3</v>
      </c>
      <c r="C81" s="27"/>
      <c r="D81" s="28"/>
      <c r="E81" s="12">
        <f>SUM(E72:E80)</f>
        <v>1080</v>
      </c>
      <c r="F81" s="13" t="s">
        <v>4</v>
      </c>
      <c r="G81" s="23"/>
      <c r="H81" s="26" t="s">
        <v>3</v>
      </c>
      <c r="I81" s="28"/>
      <c r="J81" s="12">
        <f>SUM(J72:J80)</f>
        <v>160</v>
      </c>
      <c r="K81" s="13" t="s">
        <v>4</v>
      </c>
    </row>
    <row r="82" spans="1:11" ht="15.75" thickBot="1" x14ac:dyDescent="0.3">
      <c r="A82" s="17" t="s">
        <v>114</v>
      </c>
      <c r="B82" s="18"/>
      <c r="C82" s="18"/>
      <c r="D82" s="18"/>
      <c r="E82" s="18"/>
      <c r="F82" s="18"/>
      <c r="G82" s="19"/>
      <c r="H82" s="18"/>
      <c r="I82" s="18"/>
      <c r="J82" s="18"/>
      <c r="K82" s="20"/>
    </row>
    <row r="83" spans="1:11" ht="15.75" thickBot="1" x14ac:dyDescent="0.3">
      <c r="A83" s="21" t="s">
        <v>5</v>
      </c>
      <c r="B83" s="10" t="s">
        <v>0</v>
      </c>
      <c r="C83" s="15"/>
      <c r="D83" s="11" t="s">
        <v>1</v>
      </c>
      <c r="E83" s="24" t="s">
        <v>8</v>
      </c>
      <c r="F83" s="25"/>
      <c r="G83" s="21" t="s">
        <v>6</v>
      </c>
      <c r="H83" s="10" t="s">
        <v>0</v>
      </c>
      <c r="I83" s="11" t="s">
        <v>1</v>
      </c>
      <c r="J83" s="24" t="s">
        <v>8</v>
      </c>
      <c r="K83" s="25"/>
    </row>
    <row r="84" spans="1:11" x14ac:dyDescent="0.25">
      <c r="A84" s="22"/>
      <c r="B84" s="2" t="s">
        <v>90</v>
      </c>
      <c r="C84" s="16" t="s">
        <v>106</v>
      </c>
      <c r="D84" s="3" t="s">
        <v>107</v>
      </c>
      <c r="E84" s="14">
        <v>90</v>
      </c>
      <c r="F84" s="5" t="s">
        <v>4</v>
      </c>
      <c r="G84" s="22"/>
      <c r="H84" s="2" t="s">
        <v>165</v>
      </c>
      <c r="I84" s="1" t="s">
        <v>166</v>
      </c>
      <c r="J84" s="4">
        <f>(5/1000*1000+12)*6</f>
        <v>102</v>
      </c>
      <c r="K84" s="6" t="s">
        <v>4</v>
      </c>
    </row>
    <row r="85" spans="1:11" x14ac:dyDescent="0.25">
      <c r="A85" s="22"/>
      <c r="B85" s="2" t="s">
        <v>91</v>
      </c>
      <c r="C85" s="16" t="s">
        <v>163</v>
      </c>
      <c r="D85" s="1" t="s">
        <v>105</v>
      </c>
      <c r="E85" s="4">
        <v>130</v>
      </c>
      <c r="F85" s="6" t="s">
        <v>4</v>
      </c>
      <c r="G85" s="22"/>
      <c r="H85" s="2"/>
      <c r="I85" s="1"/>
      <c r="J85" s="4"/>
      <c r="K85" s="6"/>
    </row>
    <row r="86" spans="1:11" x14ac:dyDescent="0.25">
      <c r="A86" s="22"/>
      <c r="B86" s="2" t="s">
        <v>162</v>
      </c>
      <c r="C86" s="16" t="s">
        <v>163</v>
      </c>
      <c r="D86" s="1" t="s">
        <v>164</v>
      </c>
      <c r="E86" s="4">
        <v>130</v>
      </c>
      <c r="F86" s="6" t="s">
        <v>4</v>
      </c>
      <c r="G86" s="22"/>
      <c r="H86" s="2"/>
      <c r="I86" s="1"/>
      <c r="J86" s="4"/>
      <c r="K86" s="6"/>
    </row>
    <row r="87" spans="1:11" x14ac:dyDescent="0.25">
      <c r="A87" s="22"/>
      <c r="B87" s="2"/>
      <c r="C87" s="16"/>
      <c r="D87" s="1"/>
      <c r="E87" s="4"/>
      <c r="F87" s="6"/>
      <c r="G87" s="22"/>
      <c r="H87" s="2"/>
      <c r="I87" s="1"/>
      <c r="J87" s="4"/>
      <c r="K87" s="6"/>
    </row>
    <row r="88" spans="1:11" ht="15.75" thickBot="1" x14ac:dyDescent="0.3">
      <c r="A88" s="23"/>
      <c r="B88" s="26" t="s">
        <v>3</v>
      </c>
      <c r="C88" s="27"/>
      <c r="D88" s="28"/>
      <c r="E88" s="12">
        <f>SUM(E84:E87)</f>
        <v>350</v>
      </c>
      <c r="F88" s="13" t="s">
        <v>4</v>
      </c>
      <c r="G88" s="23"/>
      <c r="H88" s="26" t="s">
        <v>3</v>
      </c>
      <c r="I88" s="28"/>
      <c r="J88" s="12">
        <f>SUM(J84:J87)</f>
        <v>102</v>
      </c>
      <c r="K88" s="13" t="s">
        <v>4</v>
      </c>
    </row>
    <row r="89" spans="1:11" ht="15.75" thickBot="1" x14ac:dyDescent="0.3">
      <c r="A89" s="17" t="s">
        <v>115</v>
      </c>
      <c r="B89" s="18"/>
      <c r="C89" s="18"/>
      <c r="D89" s="18"/>
      <c r="E89" s="18"/>
      <c r="F89" s="18"/>
      <c r="G89" s="19"/>
      <c r="H89" s="18"/>
      <c r="I89" s="18"/>
      <c r="J89" s="18"/>
      <c r="K89" s="20"/>
    </row>
    <row r="90" spans="1:11" ht="15.75" thickBot="1" x14ac:dyDescent="0.3">
      <c r="A90" s="21" t="s">
        <v>5</v>
      </c>
      <c r="B90" s="10" t="s">
        <v>0</v>
      </c>
      <c r="C90" s="15"/>
      <c r="D90" s="11" t="s">
        <v>1</v>
      </c>
      <c r="E90" s="24" t="s">
        <v>8</v>
      </c>
      <c r="F90" s="25"/>
      <c r="G90" s="21" t="s">
        <v>6</v>
      </c>
      <c r="H90" s="10" t="s">
        <v>0</v>
      </c>
      <c r="I90" s="11" t="s">
        <v>1</v>
      </c>
      <c r="J90" s="24" t="s">
        <v>8</v>
      </c>
      <c r="K90" s="25"/>
    </row>
    <row r="91" spans="1:11" x14ac:dyDescent="0.25">
      <c r="A91" s="22"/>
      <c r="B91" s="2" t="s">
        <v>92</v>
      </c>
      <c r="C91" s="16" t="s">
        <v>35</v>
      </c>
      <c r="D91" s="3" t="s">
        <v>32</v>
      </c>
      <c r="E91" s="8">
        <v>70</v>
      </c>
      <c r="F91" s="5" t="s">
        <v>4</v>
      </c>
      <c r="G91" s="22"/>
      <c r="H91" s="2" t="s">
        <v>82</v>
      </c>
      <c r="I91" s="1" t="s">
        <v>83</v>
      </c>
      <c r="J91" s="4">
        <v>40</v>
      </c>
      <c r="K91" s="6" t="s">
        <v>4</v>
      </c>
    </row>
    <row r="92" spans="1:11" x14ac:dyDescent="0.25">
      <c r="A92" s="22"/>
      <c r="B92" s="2" t="s">
        <v>93</v>
      </c>
      <c r="C92" s="16" t="s">
        <v>30</v>
      </c>
      <c r="D92" s="1" t="s">
        <v>31</v>
      </c>
      <c r="E92" s="4">
        <v>130</v>
      </c>
      <c r="F92" s="5" t="s">
        <v>4</v>
      </c>
      <c r="G92" s="22"/>
      <c r="H92" s="2"/>
      <c r="I92" s="3"/>
      <c r="J92" s="14"/>
      <c r="K92" s="5"/>
    </row>
    <row r="93" spans="1:11" x14ac:dyDescent="0.25">
      <c r="A93" s="22"/>
      <c r="B93" s="2" t="s">
        <v>94</v>
      </c>
      <c r="C93" s="16" t="s">
        <v>84</v>
      </c>
      <c r="D93" s="1" t="s">
        <v>85</v>
      </c>
      <c r="E93" s="4">
        <v>190</v>
      </c>
      <c r="F93" s="6" t="s">
        <v>4</v>
      </c>
      <c r="G93" s="22"/>
      <c r="H93" s="2"/>
      <c r="I93" s="3"/>
      <c r="J93" s="4"/>
      <c r="K93" s="6"/>
    </row>
    <row r="94" spans="1:11" x14ac:dyDescent="0.25">
      <c r="A94" s="22"/>
      <c r="B94" s="2" t="s">
        <v>104</v>
      </c>
      <c r="C94" s="16" t="s">
        <v>84</v>
      </c>
      <c r="D94" s="1" t="s">
        <v>85</v>
      </c>
      <c r="E94" s="4">
        <v>190</v>
      </c>
      <c r="F94" s="6" t="s">
        <v>4</v>
      </c>
      <c r="G94" s="22"/>
      <c r="H94" s="2"/>
      <c r="I94" s="3"/>
      <c r="J94" s="14"/>
      <c r="K94" s="5"/>
    </row>
    <row r="95" spans="1:11" x14ac:dyDescent="0.25">
      <c r="A95" s="22"/>
      <c r="B95" s="2"/>
      <c r="C95" s="16"/>
      <c r="D95" s="1"/>
      <c r="E95" s="4"/>
      <c r="F95" s="6"/>
      <c r="G95" s="22"/>
      <c r="H95" s="2"/>
      <c r="I95" s="1"/>
      <c r="J95" s="4"/>
      <c r="K95" s="6"/>
    </row>
    <row r="96" spans="1:11" ht="15.75" thickBot="1" x14ac:dyDescent="0.3">
      <c r="A96" s="23"/>
      <c r="B96" s="26" t="s">
        <v>3</v>
      </c>
      <c r="C96" s="27"/>
      <c r="D96" s="28"/>
      <c r="E96" s="12">
        <f>SUM(E91:E95)</f>
        <v>580</v>
      </c>
      <c r="F96" s="13" t="s">
        <v>4</v>
      </c>
      <c r="G96" s="23"/>
      <c r="H96" s="26" t="s">
        <v>3</v>
      </c>
      <c r="I96" s="28"/>
      <c r="J96" s="12">
        <f>SUM(J91:J95)</f>
        <v>40</v>
      </c>
      <c r="K96" s="13" t="s">
        <v>4</v>
      </c>
    </row>
    <row r="97" spans="1:11" ht="15.75" thickBot="1" x14ac:dyDescent="0.3">
      <c r="A97" s="34" t="s">
        <v>7</v>
      </c>
      <c r="B97" s="18"/>
      <c r="C97" s="18"/>
      <c r="D97" s="18"/>
      <c r="E97" s="18"/>
      <c r="F97" s="18"/>
      <c r="G97" s="18"/>
      <c r="H97" s="18"/>
      <c r="I97" s="18"/>
      <c r="J97" s="18"/>
      <c r="K97" s="20"/>
    </row>
    <row r="98" spans="1:11" ht="15.75" thickBot="1" x14ac:dyDescent="0.3">
      <c r="A98" s="29"/>
      <c r="B98" s="30"/>
      <c r="C98" s="30"/>
      <c r="D98" s="30"/>
      <c r="E98" s="30"/>
      <c r="F98" s="30"/>
      <c r="G98" s="31"/>
      <c r="H98" s="32" t="s">
        <v>7</v>
      </c>
      <c r="I98" s="33"/>
      <c r="J98" s="9">
        <f>SUM(E19,J19,E36,J36,E69,J69,E81,J81,E88,J88,E96,J96,E108)/1000</f>
        <v>16.55754155653451</v>
      </c>
      <c r="K98" s="7" t="s">
        <v>2</v>
      </c>
    </row>
    <row r="99" spans="1:11" ht="15.75" thickBot="1" x14ac:dyDescent="0.3"/>
    <row r="100" spans="1:11" ht="15.75" thickBot="1" x14ac:dyDescent="0.3">
      <c r="A100" s="34" t="s">
        <v>118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20"/>
    </row>
    <row r="101" spans="1:11" ht="15.75" thickBot="1" x14ac:dyDescent="0.3">
      <c r="A101" s="21" t="s">
        <v>5</v>
      </c>
      <c r="B101" s="10" t="s">
        <v>0</v>
      </c>
      <c r="C101" s="15"/>
      <c r="D101" s="11" t="s">
        <v>1</v>
      </c>
      <c r="E101" s="24" t="s">
        <v>8</v>
      </c>
      <c r="F101" s="25"/>
      <c r="G101" s="21" t="s">
        <v>6</v>
      </c>
      <c r="H101" s="10" t="s">
        <v>0</v>
      </c>
      <c r="I101" s="11" t="s">
        <v>1</v>
      </c>
      <c r="J101" s="24" t="s">
        <v>8</v>
      </c>
      <c r="K101" s="25"/>
    </row>
    <row r="102" spans="1:11" x14ac:dyDescent="0.25">
      <c r="A102" s="22"/>
      <c r="B102" s="2" t="s">
        <v>108</v>
      </c>
      <c r="C102" s="16" t="s">
        <v>86</v>
      </c>
      <c r="D102" s="1" t="s">
        <v>87</v>
      </c>
      <c r="E102" s="4">
        <v>150</v>
      </c>
      <c r="F102" s="6" t="s">
        <v>4</v>
      </c>
      <c r="G102" s="22"/>
      <c r="H102" s="2" t="s">
        <v>97</v>
      </c>
      <c r="I102" s="3" t="s">
        <v>103</v>
      </c>
      <c r="J102" s="4">
        <v>710.1</v>
      </c>
      <c r="K102" s="6" t="s">
        <v>4</v>
      </c>
    </row>
    <row r="103" spans="1:11" x14ac:dyDescent="0.25">
      <c r="A103" s="22"/>
      <c r="B103" s="2" t="s">
        <v>109</v>
      </c>
      <c r="C103" s="16" t="s">
        <v>88</v>
      </c>
      <c r="D103" s="1" t="s">
        <v>89</v>
      </c>
      <c r="E103" s="4">
        <v>0</v>
      </c>
      <c r="F103" s="6" t="s">
        <v>4</v>
      </c>
      <c r="G103" s="22"/>
      <c r="H103" s="2" t="s">
        <v>99</v>
      </c>
      <c r="I103" s="3" t="s">
        <v>98</v>
      </c>
      <c r="J103" s="14">
        <v>710.1</v>
      </c>
      <c r="K103" s="5" t="s">
        <v>4</v>
      </c>
    </row>
    <row r="104" spans="1:11" x14ac:dyDescent="0.25">
      <c r="A104" s="22"/>
      <c r="B104" s="2" t="s">
        <v>116</v>
      </c>
      <c r="C104" s="16" t="s">
        <v>95</v>
      </c>
      <c r="D104" s="1" t="s">
        <v>96</v>
      </c>
      <c r="E104" s="4">
        <v>120</v>
      </c>
      <c r="F104" s="6" t="s">
        <v>4</v>
      </c>
      <c r="G104" s="22"/>
      <c r="H104" s="2" t="s">
        <v>100</v>
      </c>
      <c r="I104" s="3" t="s">
        <v>98</v>
      </c>
      <c r="J104" s="14">
        <v>710.1</v>
      </c>
      <c r="K104" s="5" t="s">
        <v>4</v>
      </c>
    </row>
    <row r="105" spans="1:11" x14ac:dyDescent="0.25">
      <c r="A105" s="22"/>
      <c r="B105" s="2" t="s">
        <v>117</v>
      </c>
      <c r="C105" s="16" t="s">
        <v>53</v>
      </c>
      <c r="D105" s="1" t="s">
        <v>54</v>
      </c>
      <c r="E105" s="4">
        <v>90</v>
      </c>
      <c r="F105" s="6" t="s">
        <v>4</v>
      </c>
      <c r="G105" s="22"/>
      <c r="H105" s="2" t="s">
        <v>101</v>
      </c>
      <c r="I105" s="3" t="s">
        <v>98</v>
      </c>
      <c r="J105" s="14">
        <v>710.1</v>
      </c>
      <c r="K105" s="5" t="s">
        <v>4</v>
      </c>
    </row>
    <row r="106" spans="1:11" x14ac:dyDescent="0.25">
      <c r="A106" s="22"/>
      <c r="B106" s="2" t="s">
        <v>126</v>
      </c>
      <c r="C106" s="16" t="s">
        <v>59</v>
      </c>
      <c r="D106" s="1" t="s">
        <v>9</v>
      </c>
      <c r="E106" s="4">
        <v>0</v>
      </c>
      <c r="F106" s="6" t="s">
        <v>4</v>
      </c>
      <c r="G106" s="22"/>
      <c r="H106" s="2"/>
      <c r="I106" s="1"/>
      <c r="J106" s="4"/>
      <c r="K106" s="6"/>
    </row>
    <row r="107" spans="1:11" x14ac:dyDescent="0.25">
      <c r="A107" s="22"/>
      <c r="B107" s="2"/>
      <c r="C107" s="16"/>
      <c r="D107" s="1"/>
      <c r="E107" s="4"/>
      <c r="F107" s="6"/>
      <c r="G107" s="22"/>
      <c r="H107" s="2"/>
      <c r="I107" s="1"/>
      <c r="J107" s="4"/>
      <c r="K107" s="6"/>
    </row>
    <row r="108" spans="1:11" ht="15.75" thickBot="1" x14ac:dyDescent="0.3">
      <c r="A108" s="23"/>
      <c r="B108" s="26" t="s">
        <v>3</v>
      </c>
      <c r="C108" s="27"/>
      <c r="D108" s="28"/>
      <c r="E108" s="12">
        <f>SUM(E102:E107)</f>
        <v>360</v>
      </c>
      <c r="F108" s="13" t="s">
        <v>4</v>
      </c>
      <c r="G108" s="23"/>
      <c r="H108" s="26" t="s">
        <v>3</v>
      </c>
      <c r="I108" s="28"/>
      <c r="J108" s="12">
        <f>SUM(J102:J107)</f>
        <v>2840.4</v>
      </c>
      <c r="K108" s="13" t="s">
        <v>4</v>
      </c>
    </row>
    <row r="109" spans="1:11" ht="15.75" thickBot="1" x14ac:dyDescent="0.3">
      <c r="A109" s="34" t="s">
        <v>7</v>
      </c>
      <c r="B109" s="18"/>
      <c r="C109" s="18"/>
      <c r="D109" s="18"/>
      <c r="E109" s="18"/>
      <c r="F109" s="18"/>
      <c r="G109" s="18"/>
      <c r="H109" s="18"/>
      <c r="I109" s="18"/>
      <c r="J109" s="18"/>
      <c r="K109" s="20"/>
    </row>
    <row r="110" spans="1:11" ht="15.75" thickBot="1" x14ac:dyDescent="0.3">
      <c r="A110" s="29"/>
      <c r="B110" s="30"/>
      <c r="C110" s="30"/>
      <c r="D110" s="30"/>
      <c r="E110" s="30"/>
      <c r="F110" s="30"/>
      <c r="G110" s="31"/>
      <c r="H110" s="32" t="s">
        <v>7</v>
      </c>
      <c r="I110" s="33"/>
      <c r="J110" s="9">
        <f>SUM(J108)/1000</f>
        <v>2.8404000000000003</v>
      </c>
      <c r="K110" s="7" t="s">
        <v>2</v>
      </c>
    </row>
  </sheetData>
  <mergeCells count="63">
    <mergeCell ref="A82:K82"/>
    <mergeCell ref="A83:A88"/>
    <mergeCell ref="E83:F83"/>
    <mergeCell ref="G83:G88"/>
    <mergeCell ref="J83:K83"/>
    <mergeCell ref="B88:D88"/>
    <mergeCell ref="H88:I88"/>
    <mergeCell ref="A54:K54"/>
    <mergeCell ref="A55:A69"/>
    <mergeCell ref="E55:F55"/>
    <mergeCell ref="G55:G69"/>
    <mergeCell ref="J55:K55"/>
    <mergeCell ref="B69:D69"/>
    <mergeCell ref="H69:I69"/>
    <mergeCell ref="B19:D19"/>
    <mergeCell ref="H19:I19"/>
    <mergeCell ref="A1:K1"/>
    <mergeCell ref="A20:K20"/>
    <mergeCell ref="G21:G36"/>
    <mergeCell ref="A21:A36"/>
    <mergeCell ref="A2:K2"/>
    <mergeCell ref="A3:A19"/>
    <mergeCell ref="E3:F3"/>
    <mergeCell ref="G3:G19"/>
    <mergeCell ref="J3:K3"/>
    <mergeCell ref="B36:D36"/>
    <mergeCell ref="E21:F21"/>
    <mergeCell ref="J21:K21"/>
    <mergeCell ref="H36:I36"/>
    <mergeCell ref="A70:K70"/>
    <mergeCell ref="A71:A81"/>
    <mergeCell ref="E71:F71"/>
    <mergeCell ref="G71:G81"/>
    <mergeCell ref="J71:K71"/>
    <mergeCell ref="B81:D81"/>
    <mergeCell ref="H81:I81"/>
    <mergeCell ref="A89:K89"/>
    <mergeCell ref="A90:A96"/>
    <mergeCell ref="E90:F90"/>
    <mergeCell ref="G90:G96"/>
    <mergeCell ref="J90:K90"/>
    <mergeCell ref="B96:D96"/>
    <mergeCell ref="H96:I96"/>
    <mergeCell ref="A110:G110"/>
    <mergeCell ref="H110:I110"/>
    <mergeCell ref="A97:K97"/>
    <mergeCell ref="A98:G98"/>
    <mergeCell ref="H98:I98"/>
    <mergeCell ref="A109:K109"/>
    <mergeCell ref="A100:K100"/>
    <mergeCell ref="A101:A108"/>
    <mergeCell ref="E101:F101"/>
    <mergeCell ref="G101:G108"/>
    <mergeCell ref="J101:K101"/>
    <mergeCell ref="B108:D108"/>
    <mergeCell ref="H108:I108"/>
    <mergeCell ref="A37:K37"/>
    <mergeCell ref="A38:A53"/>
    <mergeCell ref="E38:F38"/>
    <mergeCell ref="G38:G53"/>
    <mergeCell ref="J38:K38"/>
    <mergeCell ref="B53:D53"/>
    <mergeCell ref="H53:I53"/>
  </mergeCells>
  <phoneticPr fontId="5" type="noConversion"/>
  <pageMargins left="0.7" right="0.7" top="0.75" bottom="0.75" header="0.3" footer="0.3"/>
  <pageSetup paperSize="17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38B38-09B4-4F23-A98D-8EFE5FE07543}">
  <sheetPr>
    <pageSetUpPr fitToPage="1"/>
  </sheetPr>
  <dimension ref="A1:K61"/>
  <sheetViews>
    <sheetView tabSelected="1" workbookViewId="0">
      <selection sqref="A1:K1"/>
    </sheetView>
  </sheetViews>
  <sheetFormatPr defaultRowHeight="15" x14ac:dyDescent="0.25"/>
  <cols>
    <col min="1" max="1" width="2.85546875" customWidth="1"/>
    <col min="2" max="2" width="8.85546875" bestFit="1" customWidth="1"/>
    <col min="3" max="3" width="12" bestFit="1" customWidth="1"/>
    <col min="4" max="4" width="46.42578125" customWidth="1"/>
    <col min="5" max="5" width="6" customWidth="1"/>
    <col min="6" max="6" width="4" bestFit="1" customWidth="1"/>
    <col min="7" max="7" width="2.85546875" customWidth="1"/>
    <col min="8" max="8" width="13.5703125" bestFit="1" customWidth="1"/>
    <col min="9" max="9" width="46.42578125" customWidth="1"/>
    <col min="10" max="10" width="6" customWidth="1"/>
    <col min="11" max="11" width="4" bestFit="1" customWidth="1"/>
  </cols>
  <sheetData>
    <row r="1" spans="1:11" ht="15.75" thickBot="1" x14ac:dyDescent="0.3">
      <c r="A1" s="35" t="s">
        <v>176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ht="15.75" thickBot="1" x14ac:dyDescent="0.3">
      <c r="A2" s="17" t="s">
        <v>76</v>
      </c>
      <c r="B2" s="18"/>
      <c r="C2" s="18"/>
      <c r="D2" s="18"/>
      <c r="E2" s="18"/>
      <c r="F2" s="18"/>
      <c r="G2" s="19"/>
      <c r="H2" s="18"/>
      <c r="I2" s="18"/>
      <c r="J2" s="18"/>
      <c r="K2" s="20"/>
    </row>
    <row r="3" spans="1:11" ht="15.75" thickBot="1" x14ac:dyDescent="0.3">
      <c r="A3" s="21" t="s">
        <v>5</v>
      </c>
      <c r="B3" s="10" t="s">
        <v>0</v>
      </c>
      <c r="C3" s="15"/>
      <c r="D3" s="11" t="s">
        <v>1</v>
      </c>
      <c r="E3" s="24" t="s">
        <v>8</v>
      </c>
      <c r="F3" s="25"/>
      <c r="G3" s="21" t="s">
        <v>6</v>
      </c>
      <c r="H3" s="10" t="s">
        <v>0</v>
      </c>
      <c r="I3" s="11" t="s">
        <v>1</v>
      </c>
      <c r="J3" s="24" t="s">
        <v>8</v>
      </c>
      <c r="K3" s="25"/>
    </row>
    <row r="4" spans="1:11" x14ac:dyDescent="0.25">
      <c r="A4" s="22"/>
      <c r="B4" s="2" t="s">
        <v>146</v>
      </c>
      <c r="C4" s="16" t="s">
        <v>78</v>
      </c>
      <c r="D4" s="3" t="s">
        <v>79</v>
      </c>
      <c r="E4" s="8">
        <v>70</v>
      </c>
      <c r="F4" s="5" t="s">
        <v>4</v>
      </c>
      <c r="G4" s="22"/>
      <c r="H4" s="2" t="s">
        <v>161</v>
      </c>
      <c r="I4" s="3" t="s">
        <v>206</v>
      </c>
      <c r="J4" s="14">
        <f>(24/10000)*1000*12</f>
        <v>28.799999999999997</v>
      </c>
      <c r="K4" s="5" t="s">
        <v>4</v>
      </c>
    </row>
    <row r="5" spans="1:11" x14ac:dyDescent="0.25">
      <c r="A5" s="22"/>
      <c r="B5" s="2" t="s">
        <v>147</v>
      </c>
      <c r="C5" s="16" t="s">
        <v>148</v>
      </c>
      <c r="D5" s="1" t="s">
        <v>25</v>
      </c>
      <c r="E5" s="4">
        <v>90</v>
      </c>
      <c r="F5" s="6" t="s">
        <v>4</v>
      </c>
      <c r="G5" s="22"/>
      <c r="H5" s="2" t="s">
        <v>160</v>
      </c>
      <c r="I5" s="1" t="s">
        <v>207</v>
      </c>
      <c r="J5" s="4">
        <f>(0.33*1000+14)*12</f>
        <v>4128</v>
      </c>
      <c r="K5" s="6" t="s">
        <v>4</v>
      </c>
    </row>
    <row r="6" spans="1:11" x14ac:dyDescent="0.25">
      <c r="A6" s="22"/>
      <c r="B6" s="2" t="s">
        <v>149</v>
      </c>
      <c r="C6" s="16" t="s">
        <v>130</v>
      </c>
      <c r="D6" s="1" t="s">
        <v>131</v>
      </c>
      <c r="E6" s="4">
        <v>120</v>
      </c>
      <c r="F6" s="6" t="s">
        <v>4</v>
      </c>
      <c r="G6" s="22"/>
      <c r="H6" s="2" t="s">
        <v>167</v>
      </c>
      <c r="I6" s="1" t="s">
        <v>208</v>
      </c>
      <c r="J6" s="4">
        <f>(24/68.1*1000+14)*12</f>
        <v>4397.0748898678421</v>
      </c>
      <c r="K6" s="6" t="s">
        <v>4</v>
      </c>
    </row>
    <row r="7" spans="1:11" x14ac:dyDescent="0.25">
      <c r="A7" s="22"/>
      <c r="B7" s="2" t="s">
        <v>150</v>
      </c>
      <c r="C7" s="16" t="s">
        <v>130</v>
      </c>
      <c r="D7" s="1" t="s">
        <v>131</v>
      </c>
      <c r="E7" s="4">
        <v>120</v>
      </c>
      <c r="F7" s="6" t="s">
        <v>4</v>
      </c>
      <c r="G7" s="22"/>
      <c r="H7" s="2" t="s">
        <v>171</v>
      </c>
      <c r="I7" s="1" t="s">
        <v>209</v>
      </c>
      <c r="J7" s="4">
        <f>0.5*6</f>
        <v>3</v>
      </c>
      <c r="K7" s="6" t="s">
        <v>4</v>
      </c>
    </row>
    <row r="8" spans="1:11" x14ac:dyDescent="0.25">
      <c r="A8" s="22"/>
      <c r="B8" s="2" t="s">
        <v>151</v>
      </c>
      <c r="C8" s="16" t="s">
        <v>84</v>
      </c>
      <c r="D8" s="1" t="s">
        <v>85</v>
      </c>
      <c r="E8" s="4">
        <v>190</v>
      </c>
      <c r="F8" s="6" t="s">
        <v>4</v>
      </c>
      <c r="G8" s="22"/>
      <c r="H8" s="2"/>
      <c r="I8" s="1"/>
      <c r="J8" s="4"/>
      <c r="K8" s="6"/>
    </row>
    <row r="9" spans="1:11" x14ac:dyDescent="0.25">
      <c r="A9" s="22"/>
      <c r="B9" s="2" t="s">
        <v>152</v>
      </c>
      <c r="C9" s="16" t="s">
        <v>148</v>
      </c>
      <c r="D9" s="1" t="s">
        <v>25</v>
      </c>
      <c r="E9" s="4">
        <v>90</v>
      </c>
      <c r="F9" s="6" t="s">
        <v>4</v>
      </c>
      <c r="G9" s="22"/>
      <c r="H9" s="2"/>
      <c r="I9" s="3"/>
      <c r="J9" s="14"/>
      <c r="K9" s="5"/>
    </row>
    <row r="10" spans="1:11" x14ac:dyDescent="0.25">
      <c r="A10" s="22"/>
      <c r="B10" s="2" t="s">
        <v>153</v>
      </c>
      <c r="C10" s="16" t="s">
        <v>130</v>
      </c>
      <c r="D10" s="1" t="s">
        <v>131</v>
      </c>
      <c r="E10" s="4">
        <v>120</v>
      </c>
      <c r="F10" s="6" t="s">
        <v>4</v>
      </c>
      <c r="G10" s="22"/>
      <c r="H10" s="2"/>
      <c r="I10" s="1"/>
      <c r="J10" s="4"/>
      <c r="K10" s="6"/>
    </row>
    <row r="11" spans="1:11" x14ac:dyDescent="0.25">
      <c r="A11" s="22"/>
      <c r="B11" s="2" t="s">
        <v>154</v>
      </c>
      <c r="C11" s="16" t="s">
        <v>130</v>
      </c>
      <c r="D11" s="1" t="s">
        <v>131</v>
      </c>
      <c r="E11" s="4">
        <v>120</v>
      </c>
      <c r="F11" s="6" t="s">
        <v>4</v>
      </c>
      <c r="G11" s="22"/>
      <c r="H11" s="2"/>
      <c r="I11" s="1"/>
      <c r="J11" s="4"/>
      <c r="K11" s="6"/>
    </row>
    <row r="12" spans="1:11" x14ac:dyDescent="0.25">
      <c r="A12" s="22"/>
      <c r="B12" s="2" t="s">
        <v>155</v>
      </c>
      <c r="C12" s="16" t="s">
        <v>84</v>
      </c>
      <c r="D12" s="1" t="s">
        <v>85</v>
      </c>
      <c r="E12" s="4">
        <v>190</v>
      </c>
      <c r="F12" s="6" t="s">
        <v>4</v>
      </c>
      <c r="G12" s="22"/>
      <c r="H12" s="2"/>
      <c r="I12" s="1"/>
      <c r="J12" s="4"/>
      <c r="K12" s="6"/>
    </row>
    <row r="13" spans="1:11" x14ac:dyDescent="0.25">
      <c r="A13" s="22"/>
      <c r="B13" s="2" t="s">
        <v>156</v>
      </c>
      <c r="C13" s="16" t="s">
        <v>148</v>
      </c>
      <c r="D13" s="1" t="s">
        <v>25</v>
      </c>
      <c r="E13" s="4">
        <v>90</v>
      </c>
      <c r="F13" s="6" t="s">
        <v>4</v>
      </c>
      <c r="G13" s="22"/>
      <c r="H13" s="2"/>
      <c r="I13" s="3"/>
      <c r="J13" s="14"/>
      <c r="K13" s="5"/>
    </row>
    <row r="14" spans="1:11" x14ac:dyDescent="0.25">
      <c r="A14" s="22"/>
      <c r="B14" s="2" t="s">
        <v>157</v>
      </c>
      <c r="C14" s="16" t="s">
        <v>130</v>
      </c>
      <c r="D14" s="1" t="s">
        <v>131</v>
      </c>
      <c r="E14" s="4">
        <v>120</v>
      </c>
      <c r="F14" s="6" t="s">
        <v>4</v>
      </c>
      <c r="G14" s="22"/>
      <c r="H14" s="2"/>
      <c r="I14" s="1"/>
      <c r="J14" s="4"/>
      <c r="K14" s="6"/>
    </row>
    <row r="15" spans="1:11" x14ac:dyDescent="0.25">
      <c r="A15" s="22"/>
      <c r="B15" s="2" t="s">
        <v>158</v>
      </c>
      <c r="C15" s="16" t="s">
        <v>130</v>
      </c>
      <c r="D15" s="1" t="s">
        <v>131</v>
      </c>
      <c r="E15" s="4">
        <v>120</v>
      </c>
      <c r="F15" s="6" t="s">
        <v>4</v>
      </c>
      <c r="G15" s="22"/>
      <c r="H15" s="2"/>
      <c r="I15" s="1"/>
      <c r="J15" s="4"/>
      <c r="K15" s="6"/>
    </row>
    <row r="16" spans="1:11" x14ac:dyDescent="0.25">
      <c r="A16" s="22"/>
      <c r="B16" s="2" t="s">
        <v>159</v>
      </c>
      <c r="C16" s="16" t="s">
        <v>84</v>
      </c>
      <c r="D16" s="1" t="s">
        <v>85</v>
      </c>
      <c r="E16" s="4">
        <v>190</v>
      </c>
      <c r="F16" s="6" t="s">
        <v>4</v>
      </c>
      <c r="G16" s="22"/>
      <c r="H16" s="2"/>
      <c r="I16" s="1"/>
      <c r="J16" s="4"/>
      <c r="K16" s="6"/>
    </row>
    <row r="17" spans="1:11" x14ac:dyDescent="0.25">
      <c r="A17" s="22"/>
      <c r="B17" s="2"/>
      <c r="C17" s="16"/>
      <c r="D17" s="1"/>
      <c r="E17" s="4"/>
      <c r="F17" s="6"/>
      <c r="G17" s="22"/>
      <c r="H17" s="2"/>
      <c r="I17" s="1"/>
      <c r="J17" s="4"/>
      <c r="K17" s="6"/>
    </row>
    <row r="18" spans="1:11" ht="15.75" thickBot="1" x14ac:dyDescent="0.3">
      <c r="A18" s="23"/>
      <c r="B18" s="26" t="s">
        <v>3</v>
      </c>
      <c r="C18" s="27"/>
      <c r="D18" s="28"/>
      <c r="E18" s="12">
        <f>SUM(E4:E17)</f>
        <v>1630</v>
      </c>
      <c r="F18" s="13" t="s">
        <v>4</v>
      </c>
      <c r="G18" s="23"/>
      <c r="H18" s="26" t="s">
        <v>3</v>
      </c>
      <c r="I18" s="28"/>
      <c r="J18" s="12">
        <f>SUM(J4:J17)</f>
        <v>8556.8748898678423</v>
      </c>
      <c r="K18" s="13" t="s">
        <v>4</v>
      </c>
    </row>
    <row r="19" spans="1:11" ht="15.75" thickBot="1" x14ac:dyDescent="0.3">
      <c r="A19" s="17" t="s">
        <v>77</v>
      </c>
      <c r="B19" s="18"/>
      <c r="C19" s="18"/>
      <c r="D19" s="18"/>
      <c r="E19" s="18"/>
      <c r="F19" s="18"/>
      <c r="G19" s="19"/>
      <c r="H19" s="18"/>
      <c r="I19" s="18"/>
      <c r="J19" s="18"/>
      <c r="K19" s="20"/>
    </row>
    <row r="20" spans="1:11" ht="15.75" thickBot="1" x14ac:dyDescent="0.3">
      <c r="A20" s="21" t="s">
        <v>5</v>
      </c>
      <c r="B20" s="10" t="s">
        <v>0</v>
      </c>
      <c r="C20" s="15"/>
      <c r="D20" s="11" t="s">
        <v>1</v>
      </c>
      <c r="E20" s="24" t="s">
        <v>8</v>
      </c>
      <c r="F20" s="25"/>
      <c r="G20" s="21" t="s">
        <v>6</v>
      </c>
      <c r="H20" s="10" t="s">
        <v>0</v>
      </c>
      <c r="I20" s="11" t="s">
        <v>1</v>
      </c>
      <c r="J20" s="24" t="s">
        <v>8</v>
      </c>
      <c r="K20" s="25"/>
    </row>
    <row r="21" spans="1:11" x14ac:dyDescent="0.25">
      <c r="A21" s="22"/>
      <c r="B21" s="2" t="s">
        <v>177</v>
      </c>
      <c r="C21" s="16" t="s">
        <v>35</v>
      </c>
      <c r="D21" s="3" t="s">
        <v>32</v>
      </c>
      <c r="E21" s="8">
        <v>70</v>
      </c>
      <c r="F21" s="5" t="s">
        <v>4</v>
      </c>
      <c r="G21" s="22"/>
      <c r="H21" s="2" t="s">
        <v>161</v>
      </c>
      <c r="I21" s="3" t="s">
        <v>206</v>
      </c>
      <c r="J21" s="14">
        <f>(24/10000)*1000*12</f>
        <v>28.799999999999997</v>
      </c>
      <c r="K21" s="5" t="s">
        <v>4</v>
      </c>
    </row>
    <row r="22" spans="1:11" x14ac:dyDescent="0.25">
      <c r="A22" s="22"/>
      <c r="B22" s="2" t="s">
        <v>178</v>
      </c>
      <c r="C22" s="16" t="s">
        <v>148</v>
      </c>
      <c r="D22" s="1" t="s">
        <v>25</v>
      </c>
      <c r="E22" s="4">
        <v>90</v>
      </c>
      <c r="F22" s="6" t="s">
        <v>4</v>
      </c>
      <c r="G22" s="22"/>
      <c r="H22" s="2" t="s">
        <v>160</v>
      </c>
      <c r="I22" s="1" t="s">
        <v>207</v>
      </c>
      <c r="J22" s="4">
        <f>(0.33*1000+14)*12</f>
        <v>4128</v>
      </c>
      <c r="K22" s="6" t="s">
        <v>4</v>
      </c>
    </row>
    <row r="23" spans="1:11" x14ac:dyDescent="0.25">
      <c r="A23" s="22"/>
      <c r="B23" s="2" t="s">
        <v>179</v>
      </c>
      <c r="C23" s="16" t="s">
        <v>130</v>
      </c>
      <c r="D23" s="1" t="s">
        <v>131</v>
      </c>
      <c r="E23" s="4">
        <v>120</v>
      </c>
      <c r="F23" s="6" t="s">
        <v>4</v>
      </c>
      <c r="G23" s="22"/>
      <c r="H23" s="2" t="s">
        <v>167</v>
      </c>
      <c r="I23" s="1" t="s">
        <v>208</v>
      </c>
      <c r="J23" s="4">
        <f>(24/68.1*1000+14)*12</f>
        <v>4397.0748898678421</v>
      </c>
      <c r="K23" s="6" t="s">
        <v>4</v>
      </c>
    </row>
    <row r="24" spans="1:11" x14ac:dyDescent="0.25">
      <c r="A24" s="22"/>
      <c r="B24" s="2" t="s">
        <v>180</v>
      </c>
      <c r="C24" s="16" t="s">
        <v>130</v>
      </c>
      <c r="D24" s="1" t="s">
        <v>131</v>
      </c>
      <c r="E24" s="4">
        <v>120</v>
      </c>
      <c r="F24" s="6" t="s">
        <v>4</v>
      </c>
      <c r="G24" s="22"/>
      <c r="H24" s="2" t="s">
        <v>171</v>
      </c>
      <c r="I24" s="1" t="s">
        <v>209</v>
      </c>
      <c r="J24" s="4">
        <f>0.5*6</f>
        <v>3</v>
      </c>
      <c r="K24" s="6" t="s">
        <v>4</v>
      </c>
    </row>
    <row r="25" spans="1:11" x14ac:dyDescent="0.25">
      <c r="A25" s="22"/>
      <c r="B25" s="2" t="s">
        <v>181</v>
      </c>
      <c r="C25" s="16" t="s">
        <v>84</v>
      </c>
      <c r="D25" s="1" t="s">
        <v>85</v>
      </c>
      <c r="E25" s="4">
        <v>190</v>
      </c>
      <c r="F25" s="6" t="s">
        <v>4</v>
      </c>
      <c r="G25" s="22"/>
      <c r="H25" s="2"/>
      <c r="I25" s="1"/>
      <c r="J25" s="4"/>
      <c r="K25" s="6"/>
    </row>
    <row r="26" spans="1:11" x14ac:dyDescent="0.25">
      <c r="A26" s="22"/>
      <c r="B26" s="2" t="s">
        <v>182</v>
      </c>
      <c r="C26" s="16" t="s">
        <v>148</v>
      </c>
      <c r="D26" s="1" t="s">
        <v>25</v>
      </c>
      <c r="E26" s="4">
        <v>90</v>
      </c>
      <c r="F26" s="6" t="s">
        <v>4</v>
      </c>
      <c r="G26" s="22"/>
      <c r="H26" s="2"/>
      <c r="I26" s="3"/>
      <c r="J26" s="14"/>
      <c r="K26" s="5"/>
    </row>
    <row r="27" spans="1:11" x14ac:dyDescent="0.25">
      <c r="A27" s="22"/>
      <c r="B27" s="2" t="s">
        <v>183</v>
      </c>
      <c r="C27" s="16" t="s">
        <v>130</v>
      </c>
      <c r="D27" s="1" t="s">
        <v>131</v>
      </c>
      <c r="E27" s="4">
        <v>120</v>
      </c>
      <c r="F27" s="6" t="s">
        <v>4</v>
      </c>
      <c r="G27" s="22"/>
      <c r="H27" s="2"/>
      <c r="I27" s="1"/>
      <c r="J27" s="4"/>
      <c r="K27" s="6"/>
    </row>
    <row r="28" spans="1:11" x14ac:dyDescent="0.25">
      <c r="A28" s="22"/>
      <c r="B28" s="2" t="s">
        <v>184</v>
      </c>
      <c r="C28" s="16" t="s">
        <v>130</v>
      </c>
      <c r="D28" s="1" t="s">
        <v>131</v>
      </c>
      <c r="E28" s="4">
        <v>120</v>
      </c>
      <c r="F28" s="6" t="s">
        <v>4</v>
      </c>
      <c r="G28" s="22"/>
      <c r="H28" s="2"/>
      <c r="I28" s="1"/>
      <c r="J28" s="4"/>
      <c r="K28" s="6"/>
    </row>
    <row r="29" spans="1:11" x14ac:dyDescent="0.25">
      <c r="A29" s="22"/>
      <c r="B29" s="2" t="s">
        <v>185</v>
      </c>
      <c r="C29" s="16" t="s">
        <v>84</v>
      </c>
      <c r="D29" s="1" t="s">
        <v>85</v>
      </c>
      <c r="E29" s="4">
        <v>190</v>
      </c>
      <c r="F29" s="6" t="s">
        <v>4</v>
      </c>
      <c r="G29" s="22"/>
      <c r="H29" s="2"/>
      <c r="I29" s="1"/>
      <c r="J29" s="4"/>
      <c r="K29" s="6"/>
    </row>
    <row r="30" spans="1:11" x14ac:dyDescent="0.25">
      <c r="A30" s="22"/>
      <c r="B30" s="2" t="s">
        <v>186</v>
      </c>
      <c r="C30" s="16" t="s">
        <v>148</v>
      </c>
      <c r="D30" s="1" t="s">
        <v>25</v>
      </c>
      <c r="E30" s="4">
        <v>90</v>
      </c>
      <c r="F30" s="6" t="s">
        <v>4</v>
      </c>
      <c r="G30" s="22"/>
      <c r="H30" s="2"/>
      <c r="I30" s="3"/>
      <c r="J30" s="14"/>
      <c r="K30" s="5"/>
    </row>
    <row r="31" spans="1:11" x14ac:dyDescent="0.25">
      <c r="A31" s="22"/>
      <c r="B31" s="2" t="s">
        <v>187</v>
      </c>
      <c r="C31" s="16" t="s">
        <v>130</v>
      </c>
      <c r="D31" s="1" t="s">
        <v>131</v>
      </c>
      <c r="E31" s="4">
        <v>120</v>
      </c>
      <c r="F31" s="6" t="s">
        <v>4</v>
      </c>
      <c r="G31" s="22"/>
      <c r="H31" s="2"/>
      <c r="I31" s="1"/>
      <c r="J31" s="4"/>
      <c r="K31" s="6"/>
    </row>
    <row r="32" spans="1:11" x14ac:dyDescent="0.25">
      <c r="A32" s="22"/>
      <c r="B32" s="2" t="s">
        <v>188</v>
      </c>
      <c r="C32" s="16" t="s">
        <v>130</v>
      </c>
      <c r="D32" s="1" t="s">
        <v>131</v>
      </c>
      <c r="E32" s="4">
        <v>120</v>
      </c>
      <c r="F32" s="6" t="s">
        <v>4</v>
      </c>
      <c r="G32" s="22"/>
      <c r="H32" s="2"/>
      <c r="I32" s="1"/>
      <c r="J32" s="4"/>
      <c r="K32" s="6"/>
    </row>
    <row r="33" spans="1:11" x14ac:dyDescent="0.25">
      <c r="A33" s="22"/>
      <c r="B33" s="2" t="s">
        <v>189</v>
      </c>
      <c r="C33" s="16" t="s">
        <v>84</v>
      </c>
      <c r="D33" s="1" t="s">
        <v>85</v>
      </c>
      <c r="E33" s="4">
        <v>190</v>
      </c>
      <c r="F33" s="6" t="s">
        <v>4</v>
      </c>
      <c r="G33" s="22"/>
      <c r="H33" s="2"/>
      <c r="I33" s="1"/>
      <c r="J33" s="4"/>
      <c r="K33" s="6"/>
    </row>
    <row r="34" spans="1:11" x14ac:dyDescent="0.25">
      <c r="A34" s="22"/>
      <c r="B34" s="2" t="s">
        <v>190</v>
      </c>
      <c r="C34" s="16" t="s">
        <v>59</v>
      </c>
      <c r="D34" s="1" t="s">
        <v>9</v>
      </c>
      <c r="E34" s="4">
        <v>0</v>
      </c>
      <c r="F34" s="6" t="s">
        <v>4</v>
      </c>
      <c r="G34" s="22"/>
      <c r="H34" s="2"/>
      <c r="I34" s="1"/>
      <c r="J34" s="4"/>
      <c r="K34" s="6"/>
    </row>
    <row r="35" spans="1:11" x14ac:dyDescent="0.25">
      <c r="A35" s="22"/>
      <c r="B35" s="2"/>
      <c r="C35" s="16"/>
      <c r="D35" s="1"/>
      <c r="E35" s="4"/>
      <c r="F35" s="6"/>
      <c r="G35" s="22"/>
      <c r="H35" s="2"/>
      <c r="I35" s="1"/>
      <c r="J35" s="4"/>
      <c r="K35" s="6"/>
    </row>
    <row r="36" spans="1:11" ht="15.75" thickBot="1" x14ac:dyDescent="0.3">
      <c r="A36" s="23"/>
      <c r="B36" s="26" t="s">
        <v>3</v>
      </c>
      <c r="C36" s="27"/>
      <c r="D36" s="28"/>
      <c r="E36" s="12">
        <f>SUM(E21:E35)</f>
        <v>1630</v>
      </c>
      <c r="F36" s="13" t="s">
        <v>4</v>
      </c>
      <c r="G36" s="23"/>
      <c r="H36" s="26" t="s">
        <v>3</v>
      </c>
      <c r="I36" s="28"/>
      <c r="J36" s="12">
        <f>SUM(J21:J35)</f>
        <v>8556.8748898678423</v>
      </c>
      <c r="K36" s="13" t="s">
        <v>4</v>
      </c>
    </row>
    <row r="37" spans="1:11" ht="15.75" thickBot="1" x14ac:dyDescent="0.3">
      <c r="A37" s="17" t="s">
        <v>210</v>
      </c>
      <c r="B37" s="18"/>
      <c r="C37" s="18"/>
      <c r="D37" s="18"/>
      <c r="E37" s="18"/>
      <c r="F37" s="18"/>
      <c r="G37" s="19"/>
      <c r="H37" s="18"/>
      <c r="I37" s="18"/>
      <c r="J37" s="18"/>
      <c r="K37" s="20"/>
    </row>
    <row r="38" spans="1:11" ht="15.75" thickBot="1" x14ac:dyDescent="0.3">
      <c r="A38" s="21" t="s">
        <v>5</v>
      </c>
      <c r="B38" s="10" t="s">
        <v>0</v>
      </c>
      <c r="C38" s="15"/>
      <c r="D38" s="11" t="s">
        <v>1</v>
      </c>
      <c r="E38" s="24" t="s">
        <v>8</v>
      </c>
      <c r="F38" s="25"/>
      <c r="G38" s="21" t="s">
        <v>6</v>
      </c>
      <c r="H38" s="10" t="s">
        <v>0</v>
      </c>
      <c r="I38" s="11" t="s">
        <v>1</v>
      </c>
      <c r="J38" s="24" t="s">
        <v>8</v>
      </c>
      <c r="K38" s="25"/>
    </row>
    <row r="39" spans="1:11" x14ac:dyDescent="0.25">
      <c r="A39" s="22"/>
      <c r="B39" s="2" t="s">
        <v>202</v>
      </c>
      <c r="C39" s="16" t="s">
        <v>106</v>
      </c>
      <c r="D39" s="3" t="s">
        <v>107</v>
      </c>
      <c r="E39" s="14">
        <v>90</v>
      </c>
      <c r="F39" s="5" t="s">
        <v>4</v>
      </c>
      <c r="G39" s="22"/>
      <c r="H39" s="2" t="s">
        <v>165</v>
      </c>
      <c r="I39" s="1" t="s">
        <v>166</v>
      </c>
      <c r="J39" s="4">
        <f>(5/1000*1000+12)*6</f>
        <v>102</v>
      </c>
      <c r="K39" s="6" t="s">
        <v>4</v>
      </c>
    </row>
    <row r="40" spans="1:11" x14ac:dyDescent="0.25">
      <c r="A40" s="22"/>
      <c r="B40" s="2" t="s">
        <v>203</v>
      </c>
      <c r="C40" s="16" t="s">
        <v>163</v>
      </c>
      <c r="D40" s="1" t="s">
        <v>164</v>
      </c>
      <c r="E40" s="4">
        <v>130</v>
      </c>
      <c r="F40" s="6" t="s">
        <v>4</v>
      </c>
      <c r="G40" s="22"/>
      <c r="H40" s="2"/>
      <c r="I40" s="1"/>
      <c r="J40" s="4"/>
      <c r="K40" s="6"/>
    </row>
    <row r="41" spans="1:11" x14ac:dyDescent="0.25">
      <c r="A41" s="22"/>
      <c r="B41" s="2" t="s">
        <v>204</v>
      </c>
      <c r="C41" s="16" t="s">
        <v>163</v>
      </c>
      <c r="D41" s="1" t="s">
        <v>164</v>
      </c>
      <c r="E41" s="4">
        <v>130</v>
      </c>
      <c r="F41" s="6" t="s">
        <v>4</v>
      </c>
      <c r="G41" s="22"/>
      <c r="H41" s="2"/>
      <c r="I41" s="1"/>
      <c r="J41" s="4"/>
      <c r="K41" s="6"/>
    </row>
    <row r="42" spans="1:11" x14ac:dyDescent="0.25">
      <c r="A42" s="22"/>
      <c r="B42" s="2" t="s">
        <v>205</v>
      </c>
      <c r="C42" s="16" t="s">
        <v>59</v>
      </c>
      <c r="D42" s="1" t="s">
        <v>9</v>
      </c>
      <c r="E42" s="4">
        <v>0</v>
      </c>
      <c r="F42" s="6" t="s">
        <v>4</v>
      </c>
      <c r="G42" s="22"/>
      <c r="H42" s="2"/>
      <c r="I42" s="1"/>
      <c r="J42" s="4"/>
      <c r="K42" s="6"/>
    </row>
    <row r="43" spans="1:11" x14ac:dyDescent="0.25">
      <c r="A43" s="22"/>
      <c r="B43" s="2"/>
      <c r="C43" s="16"/>
      <c r="D43" s="1"/>
      <c r="E43" s="4"/>
      <c r="F43" s="6"/>
      <c r="G43" s="22"/>
      <c r="H43" s="2"/>
      <c r="I43" s="1"/>
      <c r="J43" s="4"/>
      <c r="K43" s="6"/>
    </row>
    <row r="44" spans="1:11" ht="15.75" thickBot="1" x14ac:dyDescent="0.3">
      <c r="A44" s="23"/>
      <c r="B44" s="26" t="s">
        <v>3</v>
      </c>
      <c r="C44" s="27"/>
      <c r="D44" s="28"/>
      <c r="E44" s="12">
        <f>SUM(E39:E43)</f>
        <v>350</v>
      </c>
      <c r="F44" s="13" t="s">
        <v>4</v>
      </c>
      <c r="G44" s="23"/>
      <c r="H44" s="26" t="s">
        <v>3</v>
      </c>
      <c r="I44" s="28"/>
      <c r="J44" s="12">
        <f>SUM(J39:J43)</f>
        <v>102</v>
      </c>
      <c r="K44" s="13" t="s">
        <v>4</v>
      </c>
    </row>
    <row r="45" spans="1:11" ht="15.75" thickBot="1" x14ac:dyDescent="0.3">
      <c r="A45" s="17" t="s">
        <v>102</v>
      </c>
      <c r="B45" s="18"/>
      <c r="C45" s="18"/>
      <c r="D45" s="18"/>
      <c r="E45" s="18"/>
      <c r="F45" s="18"/>
      <c r="G45" s="19"/>
      <c r="H45" s="18"/>
      <c r="I45" s="18"/>
      <c r="J45" s="18"/>
      <c r="K45" s="20"/>
    </row>
    <row r="46" spans="1:11" ht="15.75" thickBot="1" x14ac:dyDescent="0.3">
      <c r="A46" s="21" t="s">
        <v>5</v>
      </c>
      <c r="B46" s="10" t="s">
        <v>0</v>
      </c>
      <c r="C46" s="15"/>
      <c r="D46" s="11" t="s">
        <v>1</v>
      </c>
      <c r="E46" s="24" t="s">
        <v>8</v>
      </c>
      <c r="F46" s="25"/>
      <c r="G46" s="21" t="s">
        <v>6</v>
      </c>
      <c r="H46" s="10" t="s">
        <v>0</v>
      </c>
      <c r="I46" s="11" t="s">
        <v>1</v>
      </c>
      <c r="J46" s="24" t="s">
        <v>8</v>
      </c>
      <c r="K46" s="25"/>
    </row>
    <row r="47" spans="1:11" x14ac:dyDescent="0.25">
      <c r="A47" s="22"/>
      <c r="B47" s="2" t="s">
        <v>191</v>
      </c>
      <c r="C47" s="16" t="s">
        <v>78</v>
      </c>
      <c r="D47" s="3" t="s">
        <v>79</v>
      </c>
      <c r="E47" s="8">
        <v>70</v>
      </c>
      <c r="F47" s="5" t="s">
        <v>4</v>
      </c>
      <c r="G47" s="22"/>
      <c r="H47" s="2"/>
      <c r="I47" s="3"/>
      <c r="J47" s="8"/>
      <c r="K47" s="5"/>
    </row>
    <row r="48" spans="1:11" x14ac:dyDescent="0.25">
      <c r="A48" s="22"/>
      <c r="B48" s="2" t="s">
        <v>194</v>
      </c>
      <c r="C48" s="16" t="s">
        <v>192</v>
      </c>
      <c r="D48" s="1" t="s">
        <v>193</v>
      </c>
      <c r="E48" s="4">
        <v>350</v>
      </c>
      <c r="F48" s="5" t="s">
        <v>4</v>
      </c>
      <c r="G48" s="22"/>
      <c r="H48" s="2"/>
      <c r="I48" s="3"/>
      <c r="J48" s="14"/>
      <c r="K48" s="5"/>
    </row>
    <row r="49" spans="1:11" x14ac:dyDescent="0.25">
      <c r="A49" s="22"/>
      <c r="B49" s="2" t="s">
        <v>195</v>
      </c>
      <c r="C49" s="16" t="s">
        <v>192</v>
      </c>
      <c r="D49" s="1" t="s">
        <v>193</v>
      </c>
      <c r="E49" s="4">
        <v>350</v>
      </c>
      <c r="F49" s="6" t="s">
        <v>4</v>
      </c>
      <c r="G49" s="22"/>
      <c r="H49" s="2"/>
      <c r="I49" s="1"/>
      <c r="J49" s="4"/>
      <c r="K49" s="6"/>
    </row>
    <row r="50" spans="1:11" x14ac:dyDescent="0.25">
      <c r="A50" s="22"/>
      <c r="B50" s="2" t="s">
        <v>196</v>
      </c>
      <c r="C50" s="16" t="s">
        <v>192</v>
      </c>
      <c r="D50" s="1" t="s">
        <v>193</v>
      </c>
      <c r="E50" s="4">
        <v>350</v>
      </c>
      <c r="F50" s="6" t="s">
        <v>4</v>
      </c>
      <c r="G50" s="22"/>
      <c r="H50" s="2"/>
      <c r="I50" s="1"/>
      <c r="J50" s="4"/>
      <c r="K50" s="6"/>
    </row>
    <row r="51" spans="1:11" x14ac:dyDescent="0.25">
      <c r="A51" s="22"/>
      <c r="B51" s="2"/>
      <c r="C51" s="16"/>
      <c r="D51" s="1"/>
      <c r="E51" s="4"/>
      <c r="F51" s="6"/>
      <c r="G51" s="22"/>
      <c r="H51" s="2"/>
      <c r="I51" s="1"/>
      <c r="J51" s="4"/>
      <c r="K51" s="6"/>
    </row>
    <row r="52" spans="1:11" ht="15.75" thickBot="1" x14ac:dyDescent="0.3">
      <c r="A52" s="23"/>
      <c r="B52" s="26" t="s">
        <v>3</v>
      </c>
      <c r="C52" s="27"/>
      <c r="D52" s="28"/>
      <c r="E52" s="12">
        <f>SUM(E47:E51)</f>
        <v>1120</v>
      </c>
      <c r="F52" s="13" t="s">
        <v>4</v>
      </c>
      <c r="G52" s="23"/>
      <c r="H52" s="26" t="s">
        <v>3</v>
      </c>
      <c r="I52" s="28"/>
      <c r="J52" s="12">
        <f>SUM(J47:J51)</f>
        <v>0</v>
      </c>
      <c r="K52" s="13" t="s">
        <v>4</v>
      </c>
    </row>
    <row r="53" spans="1:11" ht="15.75" thickBot="1" x14ac:dyDescent="0.3">
      <c r="A53" s="17" t="s">
        <v>197</v>
      </c>
      <c r="B53" s="18"/>
      <c r="C53" s="18"/>
      <c r="D53" s="18"/>
      <c r="E53" s="18"/>
      <c r="F53" s="18"/>
      <c r="G53" s="19"/>
      <c r="H53" s="18"/>
      <c r="I53" s="18"/>
      <c r="J53" s="18"/>
      <c r="K53" s="20"/>
    </row>
    <row r="54" spans="1:11" ht="15.75" thickBot="1" x14ac:dyDescent="0.3">
      <c r="A54" s="21" t="s">
        <v>5</v>
      </c>
      <c r="B54" s="10" t="s">
        <v>0</v>
      </c>
      <c r="C54" s="15"/>
      <c r="D54" s="11" t="s">
        <v>1</v>
      </c>
      <c r="E54" s="24" t="s">
        <v>8</v>
      </c>
      <c r="F54" s="25"/>
      <c r="G54" s="21" t="s">
        <v>6</v>
      </c>
      <c r="H54" s="10" t="s">
        <v>0</v>
      </c>
      <c r="I54" s="11" t="s">
        <v>1</v>
      </c>
      <c r="J54" s="24" t="s">
        <v>8</v>
      </c>
      <c r="K54" s="25"/>
    </row>
    <row r="55" spans="1:11" x14ac:dyDescent="0.25">
      <c r="A55" s="22"/>
      <c r="B55" s="2" t="s">
        <v>198</v>
      </c>
      <c r="C55" s="16" t="s">
        <v>35</v>
      </c>
      <c r="D55" s="3" t="s">
        <v>32</v>
      </c>
      <c r="E55" s="8">
        <v>70</v>
      </c>
      <c r="F55" s="5" t="s">
        <v>4</v>
      </c>
      <c r="G55" s="22"/>
      <c r="H55" s="2"/>
      <c r="I55" s="3"/>
      <c r="J55" s="8"/>
      <c r="K55" s="5"/>
    </row>
    <row r="56" spans="1:11" x14ac:dyDescent="0.25">
      <c r="A56" s="22"/>
      <c r="B56" s="2" t="s">
        <v>199</v>
      </c>
      <c r="C56" s="16" t="s">
        <v>192</v>
      </c>
      <c r="D56" s="1" t="s">
        <v>193</v>
      </c>
      <c r="E56" s="4">
        <v>350</v>
      </c>
      <c r="F56" s="5" t="s">
        <v>4</v>
      </c>
      <c r="G56" s="22"/>
      <c r="H56" s="2"/>
      <c r="I56" s="3"/>
      <c r="J56" s="14"/>
      <c r="K56" s="5"/>
    </row>
    <row r="57" spans="1:11" x14ac:dyDescent="0.25">
      <c r="A57" s="22"/>
      <c r="B57" s="2" t="s">
        <v>200</v>
      </c>
      <c r="C57" s="16" t="s">
        <v>192</v>
      </c>
      <c r="D57" s="1" t="s">
        <v>193</v>
      </c>
      <c r="E57" s="4">
        <v>350</v>
      </c>
      <c r="F57" s="6" t="s">
        <v>4</v>
      </c>
      <c r="G57" s="22"/>
      <c r="H57" s="2"/>
      <c r="I57" s="1"/>
      <c r="J57" s="4"/>
      <c r="K57" s="6"/>
    </row>
    <row r="58" spans="1:11" x14ac:dyDescent="0.25">
      <c r="A58" s="22"/>
      <c r="B58" s="2" t="s">
        <v>201</v>
      </c>
      <c r="C58" s="16" t="s">
        <v>192</v>
      </c>
      <c r="D58" s="1" t="s">
        <v>193</v>
      </c>
      <c r="E58" s="4">
        <v>350</v>
      </c>
      <c r="F58" s="6" t="s">
        <v>4</v>
      </c>
      <c r="G58" s="22"/>
      <c r="H58" s="2"/>
      <c r="I58" s="1"/>
      <c r="J58" s="4"/>
      <c r="K58" s="6"/>
    </row>
    <row r="59" spans="1:11" x14ac:dyDescent="0.25">
      <c r="A59" s="22"/>
      <c r="B59" s="2"/>
      <c r="C59" s="16"/>
      <c r="D59" s="1"/>
      <c r="E59" s="4"/>
      <c r="F59" s="6"/>
      <c r="G59" s="22"/>
      <c r="H59" s="2"/>
      <c r="I59" s="1"/>
      <c r="J59" s="4"/>
      <c r="K59" s="6"/>
    </row>
    <row r="60" spans="1:11" ht="15.75" thickBot="1" x14ac:dyDescent="0.3">
      <c r="A60" s="23"/>
      <c r="B60" s="26" t="s">
        <v>3</v>
      </c>
      <c r="C60" s="27"/>
      <c r="D60" s="28"/>
      <c r="E60" s="12">
        <f>SUM(E55:E59)</f>
        <v>1120</v>
      </c>
      <c r="F60" s="13" t="s">
        <v>4</v>
      </c>
      <c r="G60" s="23"/>
      <c r="H60" s="26" t="s">
        <v>3</v>
      </c>
      <c r="I60" s="28"/>
      <c r="J60" s="12">
        <f>SUM(J55:J59)</f>
        <v>0</v>
      </c>
      <c r="K60" s="13" t="s">
        <v>4</v>
      </c>
    </row>
    <row r="61" spans="1:11" ht="15.75" thickBot="1" x14ac:dyDescent="0.3">
      <c r="A61" s="29"/>
      <c r="B61" s="30"/>
      <c r="C61" s="30"/>
      <c r="D61" s="30"/>
      <c r="E61" s="30"/>
      <c r="F61" s="30"/>
      <c r="G61" s="31"/>
      <c r="H61" s="32" t="s">
        <v>7</v>
      </c>
      <c r="I61" s="33"/>
      <c r="J61" s="9">
        <f>SUM(E18,J18,E36,J36,E52,J52,E60,J60,E44,J44)/1000</f>
        <v>23.065749779735686</v>
      </c>
      <c r="K61" s="7" t="s">
        <v>2</v>
      </c>
    </row>
  </sheetData>
  <mergeCells count="38">
    <mergeCell ref="A1:K1"/>
    <mergeCell ref="A2:K2"/>
    <mergeCell ref="A3:A18"/>
    <mergeCell ref="E3:F3"/>
    <mergeCell ref="G3:G18"/>
    <mergeCell ref="J3:K3"/>
    <mergeCell ref="B18:D18"/>
    <mergeCell ref="H18:I18"/>
    <mergeCell ref="A19:K19"/>
    <mergeCell ref="A20:A36"/>
    <mergeCell ref="E20:F20"/>
    <mergeCell ref="G20:G36"/>
    <mergeCell ref="J20:K20"/>
    <mergeCell ref="B36:D36"/>
    <mergeCell ref="H36:I36"/>
    <mergeCell ref="A45:K45"/>
    <mergeCell ref="A46:A52"/>
    <mergeCell ref="E46:F46"/>
    <mergeCell ref="G46:G52"/>
    <mergeCell ref="J46:K46"/>
    <mergeCell ref="B52:D52"/>
    <mergeCell ref="H52:I52"/>
    <mergeCell ref="A61:G61"/>
    <mergeCell ref="H61:I61"/>
    <mergeCell ref="A37:K37"/>
    <mergeCell ref="A38:A44"/>
    <mergeCell ref="E38:F38"/>
    <mergeCell ref="G38:G44"/>
    <mergeCell ref="J38:K38"/>
    <mergeCell ref="B44:D44"/>
    <mergeCell ref="H44:I44"/>
    <mergeCell ref="A53:K53"/>
    <mergeCell ref="A54:A60"/>
    <mergeCell ref="E54:F54"/>
    <mergeCell ref="G54:G60"/>
    <mergeCell ref="J54:K54"/>
    <mergeCell ref="B60:D60"/>
    <mergeCell ref="H60:I60"/>
  </mergeCells>
  <phoneticPr fontId="5" type="noConversion"/>
  <pageMargins left="0.7" right="0.7" top="0.75" bottom="0.75" header="0.3" footer="0.3"/>
  <pageSetup paperSize="17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TPC LV Rack (×25)</vt:lpstr>
    </vt:vector>
  </TitlesOfParts>
  <Company>Fermi National Accelerator Laboratory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Nichols x 34160N</dc:creator>
  <cp:lastModifiedBy>Trevor Nichols x 34160N</cp:lastModifiedBy>
  <cp:lastPrinted>2017-03-02T14:19:31Z</cp:lastPrinted>
  <dcterms:created xsi:type="dcterms:W3CDTF">2017-01-23T21:41:57Z</dcterms:created>
  <dcterms:modified xsi:type="dcterms:W3CDTF">2020-07-21T18:51:41Z</dcterms:modified>
</cp:coreProperties>
</file>