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lw\Desktop\"/>
    </mc:Choice>
  </mc:AlternateContent>
  <xr:revisionPtr revIDLastSave="0" documentId="13_ncr:1_{33755A39-EBB1-4D3A-B6C0-6CCF10AE5187}" xr6:coauthVersionLast="47" xr6:coauthVersionMax="47" xr10:uidLastSave="{00000000-0000-0000-0000-000000000000}"/>
  <bookViews>
    <workbookView xWindow="19080" yWindow="-120" windowWidth="29040" windowHeight="15990" tabRatio="856" activeTab="5" xr2:uid="{ECD06769-90A6-46FF-A0D5-84BB33CC266D}"/>
  </bookViews>
  <sheets>
    <sheet name="Labor" sheetId="13" r:id="rId1"/>
    <sheet name="Labor Tallies - Fermi" sheetId="15" r:id="rId2"/>
    <sheet name="Labor Tallies - Trades" sheetId="17" r:id="rId3"/>
    <sheet name="Mat'ls - New 12-1-22" sheetId="14" r:id="rId4"/>
    <sheet name="Mat'ls - Quotes" sheetId="11" r:id="rId5"/>
    <sheet name="Mat'ls - old" sheetId="2" r:id="rId6"/>
    <sheet name="Beamline" sheetId="3" r:id="rId7"/>
    <sheet name="1 - ME-305689 - original Rev D" sheetId="5" r:id="rId8"/>
    <sheet name="2 - ME-305689 - corrected Rev E" sheetId="4" r:id="rId9"/>
    <sheet name="3 - ME-305689 - loads out Rev F" sheetId="6" r:id="rId10"/>
    <sheet name="4 - ME-305689 - LBNF in Rev G" sheetId="7" r:id="rId11"/>
    <sheet name="5 - F00305689--G" sheetId="10" r:id="rId12"/>
    <sheet name="AECOM S-EE-102" sheetId="8" r:id="rId13"/>
    <sheet name="AECOM S-EE-104" sheetId="9" r:id="rId14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1" i="15" l="1"/>
  <c r="D64" i="15"/>
  <c r="D70" i="15"/>
  <c r="D74" i="15"/>
  <c r="D30" i="15"/>
  <c r="D23" i="15"/>
  <c r="D18" i="15"/>
  <c r="D12" i="15"/>
  <c r="D5" i="15"/>
  <c r="F7" i="17"/>
  <c r="F33" i="17"/>
  <c r="F39" i="17"/>
  <c r="I47" i="14"/>
  <c r="C77" i="14"/>
  <c r="I61" i="14"/>
  <c r="I62" i="14"/>
  <c r="I63" i="14"/>
  <c r="I64" i="14"/>
  <c r="I65" i="14"/>
  <c r="I66" i="14"/>
  <c r="I67" i="14"/>
  <c r="I50" i="14"/>
  <c r="I51" i="14"/>
  <c r="I52" i="14"/>
  <c r="I53" i="14"/>
  <c r="I54" i="14"/>
  <c r="I55" i="14"/>
  <c r="I56" i="14"/>
  <c r="I57" i="14"/>
  <c r="I58" i="14"/>
  <c r="I42" i="14"/>
  <c r="I43" i="14"/>
  <c r="I44" i="14"/>
  <c r="I45" i="14"/>
  <c r="I46" i="14"/>
  <c r="I37" i="14"/>
  <c r="I38" i="14"/>
  <c r="I39" i="14"/>
  <c r="I40" i="14"/>
  <c r="I30" i="14"/>
  <c r="I31" i="14"/>
  <c r="I32" i="14"/>
  <c r="I33" i="14"/>
  <c r="I34" i="14"/>
  <c r="I35" i="14"/>
  <c r="I24" i="14"/>
  <c r="I25" i="14"/>
  <c r="I26" i="14"/>
  <c r="I27" i="14"/>
  <c r="I28" i="14"/>
  <c r="I17" i="14"/>
  <c r="I18" i="14"/>
  <c r="I19" i="14"/>
  <c r="I20" i="14"/>
  <c r="I21" i="14"/>
  <c r="I22" i="14"/>
  <c r="N28" i="14"/>
  <c r="N27" i="14"/>
  <c r="N25" i="14"/>
  <c r="N24" i="14"/>
  <c r="N23" i="14"/>
  <c r="N22" i="14"/>
  <c r="N21" i="14"/>
  <c r="N19" i="14"/>
  <c r="N18" i="14"/>
  <c r="N17" i="14"/>
  <c r="N16" i="14"/>
  <c r="N14" i="14"/>
  <c r="N13" i="14"/>
  <c r="N12" i="14"/>
  <c r="N10" i="14"/>
  <c r="N9" i="14"/>
  <c r="N8" i="14"/>
  <c r="I41" i="11"/>
  <c r="I40" i="11"/>
  <c r="I39" i="11"/>
  <c r="I38" i="11"/>
  <c r="I37" i="11"/>
  <c r="I36" i="11"/>
  <c r="I30" i="11"/>
  <c r="N29" i="11"/>
  <c r="I29" i="11"/>
  <c r="N28" i="11"/>
  <c r="I28" i="11"/>
  <c r="N26" i="11"/>
  <c r="N25" i="11"/>
  <c r="I25" i="11"/>
  <c r="N24" i="11"/>
  <c r="I24" i="11"/>
  <c r="N23" i="11"/>
  <c r="I23" i="11"/>
  <c r="N22" i="11"/>
  <c r="I22" i="11"/>
  <c r="I21" i="11"/>
  <c r="N20" i="11"/>
  <c r="N19" i="11"/>
  <c r="N18" i="11"/>
  <c r="I18" i="11"/>
  <c r="N17" i="11"/>
  <c r="I17" i="11"/>
  <c r="I16" i="11"/>
  <c r="N15" i="11"/>
  <c r="I15" i="11"/>
  <c r="N14" i="11"/>
  <c r="N13" i="11"/>
  <c r="I13" i="11"/>
  <c r="I12" i="11"/>
  <c r="N11" i="11"/>
  <c r="I11" i="11"/>
  <c r="N10" i="11"/>
  <c r="I10" i="11"/>
  <c r="N9" i="11"/>
  <c r="I9" i="11"/>
  <c r="R17" i="7"/>
  <c r="R16" i="6"/>
  <c r="Y10" i="7"/>
  <c r="T17" i="5"/>
  <c r="S15" i="7"/>
  <c r="S13" i="7"/>
  <c r="S9" i="7"/>
  <c r="M60" i="7"/>
  <c r="M55" i="7"/>
  <c r="M51" i="7"/>
  <c r="M47" i="7"/>
  <c r="M43" i="7"/>
  <c r="M37" i="7"/>
  <c r="M31" i="7"/>
  <c r="M25" i="7"/>
  <c r="M23" i="7"/>
  <c r="M21" i="7"/>
  <c r="M16" i="7"/>
  <c r="M12" i="7"/>
  <c r="F60" i="7"/>
  <c r="F55" i="7"/>
  <c r="F43" i="7"/>
  <c r="F23" i="7"/>
  <c r="F21" i="7"/>
  <c r="F12" i="7"/>
  <c r="F37" i="7"/>
  <c r="F51" i="7"/>
  <c r="F47" i="7"/>
  <c r="F31" i="7"/>
  <c r="F25" i="7"/>
  <c r="F16" i="7"/>
  <c r="M58" i="6"/>
  <c r="F56" i="6"/>
  <c r="M53" i="6"/>
  <c r="F51" i="6"/>
  <c r="M49" i="6"/>
  <c r="F49" i="6"/>
  <c r="F48" i="6"/>
  <c r="M46" i="6"/>
  <c r="F44" i="6"/>
  <c r="M42" i="6"/>
  <c r="M40" i="6"/>
  <c r="F37" i="6"/>
  <c r="M36" i="6"/>
  <c r="F36" i="6"/>
  <c r="M35" i="6"/>
  <c r="F33" i="6"/>
  <c r="M32" i="6"/>
  <c r="F32" i="6"/>
  <c r="F31" i="6"/>
  <c r="M29" i="6"/>
  <c r="F28" i="6"/>
  <c r="M26" i="6"/>
  <c r="M25" i="6"/>
  <c r="F24" i="6"/>
  <c r="M22" i="6"/>
  <c r="F20" i="6"/>
  <c r="F16" i="6"/>
  <c r="M14" i="6"/>
  <c r="F12" i="6"/>
  <c r="M10" i="6"/>
  <c r="N58" i="5"/>
  <c r="F56" i="5"/>
  <c r="N53" i="5"/>
  <c r="F51" i="5"/>
  <c r="N49" i="5"/>
  <c r="F49" i="5"/>
  <c r="F48" i="5"/>
  <c r="N46" i="5"/>
  <c r="F44" i="5"/>
  <c r="N42" i="5"/>
  <c r="N40" i="5"/>
  <c r="F37" i="5"/>
  <c r="N36" i="5"/>
  <c r="F36" i="5"/>
  <c r="N35" i="5"/>
  <c r="F33" i="5"/>
  <c r="N32" i="5"/>
  <c r="F32" i="5"/>
  <c r="F31" i="5"/>
  <c r="N29" i="5"/>
  <c r="F28" i="5"/>
  <c r="N26" i="5"/>
  <c r="N25" i="5"/>
  <c r="F24" i="5"/>
  <c r="N22" i="5"/>
  <c r="F20" i="5"/>
  <c r="F16" i="5"/>
  <c r="N14" i="5"/>
  <c r="F12" i="5"/>
  <c r="N10" i="5"/>
  <c r="N58" i="4"/>
  <c r="F56" i="4"/>
  <c r="N53" i="4"/>
  <c r="F51" i="4"/>
  <c r="N49" i="4"/>
  <c r="F49" i="4"/>
  <c r="F48" i="4"/>
  <c r="N46" i="4"/>
  <c r="F44" i="4"/>
  <c r="N42" i="4"/>
  <c r="N40" i="4"/>
  <c r="F37" i="4"/>
  <c r="N36" i="4"/>
  <c r="F36" i="4"/>
  <c r="N35" i="4"/>
  <c r="F33" i="4"/>
  <c r="N32" i="4"/>
  <c r="F32" i="4"/>
  <c r="F31" i="4"/>
  <c r="N29" i="4"/>
  <c r="F28" i="4"/>
  <c r="N26" i="4"/>
  <c r="N25" i="4"/>
  <c r="F24" i="4"/>
  <c r="N22" i="4"/>
  <c r="F20" i="4"/>
  <c r="F16" i="4"/>
  <c r="N14" i="4"/>
  <c r="F12" i="4"/>
  <c r="N10" i="4"/>
  <c r="AN74" i="3"/>
  <c r="AN70" i="3"/>
  <c r="AF76" i="3"/>
  <c r="AF72" i="3"/>
  <c r="I91" i="3"/>
  <c r="H91" i="3"/>
  <c r="J91" i="3"/>
  <c r="I90" i="3"/>
  <c r="H90" i="3"/>
  <c r="J90" i="3"/>
  <c r="I89" i="3"/>
  <c r="H89" i="3"/>
  <c r="J89" i="3"/>
  <c r="I88" i="3"/>
  <c r="H88" i="3"/>
  <c r="J88" i="3"/>
  <c r="I87" i="3"/>
  <c r="H87" i="3"/>
  <c r="J87" i="3"/>
  <c r="I86" i="3"/>
  <c r="J86" i="3"/>
  <c r="I85" i="3"/>
  <c r="H85" i="3"/>
  <c r="J85" i="3"/>
  <c r="I84" i="3"/>
  <c r="H84" i="3"/>
  <c r="J84" i="3"/>
  <c r="I82" i="3"/>
  <c r="H82" i="3"/>
  <c r="J82" i="3"/>
  <c r="AF116" i="3"/>
  <c r="AF111" i="3"/>
  <c r="AF108" i="3"/>
  <c r="AF104" i="3"/>
  <c r="AF109" i="3"/>
  <c r="AF97" i="3"/>
  <c r="AF96" i="3"/>
  <c r="AF93" i="3"/>
  <c r="AF92" i="3"/>
  <c r="AF91" i="3"/>
  <c r="AF88" i="3"/>
  <c r="AF84" i="3"/>
  <c r="AF80" i="3"/>
  <c r="AN118" i="3"/>
  <c r="AN113" i="3"/>
  <c r="AN106" i="3"/>
  <c r="AN102" i="3"/>
  <c r="AN100" i="3"/>
  <c r="AN95" i="3"/>
  <c r="AN109" i="3"/>
  <c r="AN96" i="3"/>
  <c r="AN92" i="3"/>
  <c r="AN89" i="3"/>
  <c r="AN86" i="3"/>
  <c r="AN85" i="3"/>
  <c r="AN82" i="3"/>
  <c r="U56" i="3"/>
  <c r="E29" i="2"/>
  <c r="E6" i="2"/>
  <c r="R75" i="3"/>
  <c r="R75" i="3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<sst xmlns="http://schemas.openxmlformats.org/spreadsheetml/2006/main" count="2143" uniqueCount="496">
  <si>
    <t>Shut down MI LCW system,  isolate, drain and prep for long term shutdown</t>
  </si>
  <si>
    <t>TASK</t>
  </si>
  <si>
    <t>LABOR</t>
  </si>
  <si>
    <t>FERMI</t>
  </si>
  <si>
    <t>TRADES</t>
  </si>
  <si>
    <t>Mark &amp; cut LCW pipe, move to storage</t>
  </si>
  <si>
    <t>Mark &amp; cut quad bus, move to storage</t>
  </si>
  <si>
    <t>Stage and prep for Q100 tunnel work - LCW &amp; bus removal</t>
  </si>
  <si>
    <t>Clean up, remove equipment, all work shelved</t>
  </si>
  <si>
    <t>Close &amp; protect all open ends to systems</t>
  </si>
  <si>
    <t>Install header piping for Q-107 cross-over</t>
  </si>
  <si>
    <t>Remove, modify, and reinstall manifolds w/ crossovers</t>
  </si>
  <si>
    <t>Type</t>
  </si>
  <si>
    <t>Hours</t>
  </si>
  <si>
    <t>Quadrupole Bus:</t>
  </si>
  <si>
    <t>Dipole Bus:</t>
  </si>
  <si>
    <t>Task Manager for above</t>
  </si>
  <si>
    <t>Fluids Tech</t>
  </si>
  <si>
    <t>Full length of construction + prep / wrap up</t>
  </si>
  <si>
    <t>Pipfitter</t>
  </si>
  <si>
    <t>Reinstall all hoses, brackets, any misc.</t>
  </si>
  <si>
    <t>Retrieve header piping, brackets, etc from storage and/or delivery</t>
  </si>
  <si>
    <t>Retrieve dipole bus, flags, brackets, etc from storage and/or delivery</t>
  </si>
  <si>
    <t>Fill &amp; test system headers</t>
  </si>
  <si>
    <t>Valve in quad cells</t>
  </si>
  <si>
    <t>NOT UNTIL READY! hydrostatic test not required nor a good idea</t>
  </si>
  <si>
    <t xml:space="preserve">Reinstall &amp; certify flags </t>
  </si>
  <si>
    <t>Reinstall hoses</t>
  </si>
  <si>
    <t>Pipfitter / Electrician</t>
  </si>
  <si>
    <t>Final Design</t>
  </si>
  <si>
    <t>Magnet Eng'r</t>
  </si>
  <si>
    <t>Fluids Eng'r</t>
  </si>
  <si>
    <t>Elec. Eng'r</t>
  </si>
  <si>
    <t>Drafter/Designer</t>
  </si>
  <si>
    <t>Final Design Review</t>
  </si>
  <si>
    <t>Often lab insisted to be Fermi techs for magnet connections</t>
  </si>
  <si>
    <t>Elec. Tech</t>
  </si>
  <si>
    <t>Materials</t>
  </si>
  <si>
    <t xml:space="preserve">    6" pipe</t>
  </si>
  <si>
    <t>on hand ?</t>
  </si>
  <si>
    <t>guess</t>
  </si>
  <si>
    <t xml:space="preserve">    2" manifold, pipe</t>
  </si>
  <si>
    <t xml:space="preserve">    Misc Fittings</t>
  </si>
  <si>
    <t xml:space="preserve">    LCW brackets @ 7' + 2</t>
  </si>
  <si>
    <t>240'/7' = 35, + 2 = 37</t>
  </si>
  <si>
    <t>37 * 200 = 7400</t>
  </si>
  <si>
    <t>$185 each for PB LCW 2018</t>
  </si>
  <si>
    <t xml:space="preserve">    Hardware, Clamps, etc</t>
  </si>
  <si>
    <t xml:space="preserve">    Hoses</t>
  </si>
  <si>
    <t xml:space="preserve">    Bus, 1"x4" or 2-5/8"D</t>
  </si>
  <si>
    <t>$90/ft for quantity</t>
  </si>
  <si>
    <t xml:space="preserve">    Bus, 2-1/8"D</t>
  </si>
  <si>
    <t>$50/ft for quantity</t>
  </si>
  <si>
    <t xml:space="preserve">    Bus Flags</t>
  </si>
  <si>
    <t xml:space="preserve">     </t>
  </si>
  <si>
    <t>Q-104</t>
  </si>
  <si>
    <t>Q-105</t>
  </si>
  <si>
    <t>Q-106</t>
  </si>
  <si>
    <t>MI Cells actually being modified:</t>
  </si>
  <si>
    <t>`</t>
  </si>
  <si>
    <t>4 quads x 10' x 2 = 160'</t>
  </si>
  <si>
    <t>re-use but replace w/ new</t>
  </si>
  <si>
    <t>Pre-2019</t>
  </si>
  <si>
    <t>2022 Update</t>
  </si>
  <si>
    <t>dipoles - 10 pair - what can we re-use?</t>
  </si>
  <si>
    <t xml:space="preserve">    Bus candy canes</t>
  </si>
  <si>
    <t>5 quadrupoles, 2 each x 5' = 50', 7/8OD x 1/8W</t>
  </si>
  <si>
    <t>2 runs x 5 pipes each x 10'/pipe =100'</t>
  </si>
  <si>
    <t>2 runs x 5 pipes each x 1/pipe = 10</t>
  </si>
  <si>
    <t>2 runs x 5 pipes each x 2/pipe = 20</t>
  </si>
  <si>
    <t>2 runs x 2 each = 4</t>
  </si>
  <si>
    <t>40' to make up 6" ends/transitions, if necessary</t>
  </si>
  <si>
    <t>could use T-drill ends</t>
  </si>
  <si>
    <t>btwn D-102-2 &amp; US Q-103</t>
  </si>
  <si>
    <t>over end of D-107-2, before Q-108</t>
  </si>
  <si>
    <t>Q-107 - return back in</t>
  </si>
  <si>
    <t>Q-103 - step out @ alcove  wall</t>
  </si>
  <si>
    <t>Re-use</t>
  </si>
  <si>
    <t>As needed for mods, re-routing, flags, 100', use 2" sq Tevatron bus</t>
  </si>
  <si>
    <t>dipole count = 10</t>
  </si>
  <si>
    <t>quad count = 5</t>
  </si>
  <si>
    <t>Q - 108</t>
  </si>
  <si>
    <t>D - 107</t>
  </si>
  <si>
    <t>Q - 107</t>
  </si>
  <si>
    <t>D - 106</t>
  </si>
  <si>
    <t>Q - 106</t>
  </si>
  <si>
    <t>D - 105</t>
  </si>
  <si>
    <t>Q - 105</t>
  </si>
  <si>
    <t>D - 104</t>
  </si>
  <si>
    <t>Q - 104</t>
  </si>
  <si>
    <t>D - 103</t>
  </si>
  <si>
    <t>Q - 103</t>
  </si>
  <si>
    <t>D - 107 - 2</t>
  </si>
  <si>
    <t>D - 106 - 2</t>
  </si>
  <si>
    <t>D - 105 - 2</t>
  </si>
  <si>
    <t>D - 104 - 2</t>
  </si>
  <si>
    <t>D - 103 - 2</t>
  </si>
  <si>
    <t>DIPOLE</t>
  </si>
  <si>
    <t>maybe</t>
  </si>
  <si>
    <t>flag</t>
  </si>
  <si>
    <t>bus</t>
  </si>
  <si>
    <t>no</t>
  </si>
  <si>
    <t>X</t>
  </si>
  <si>
    <t>1"x4" bus</t>
  </si>
  <si>
    <t>Disconnect / Remove</t>
  </si>
  <si>
    <t>Install / Reconnect</t>
  </si>
  <si>
    <t>QUADRUPOLE</t>
  </si>
  <si>
    <t>7/8" bus / elec + LCW</t>
  </si>
  <si>
    <t>2-1/8" bus</t>
  </si>
  <si>
    <t>2-1/8" bus*</t>
  </si>
  <si>
    <t>* may use TeV 2" square bus</t>
  </si>
  <si>
    <t>LCW Piping</t>
  </si>
  <si>
    <t>6" header</t>
  </si>
  <si>
    <t>2" manifold</t>
  </si>
  <si>
    <t>hoses</t>
  </si>
  <si>
    <t>All work assumes isolation and draining of all LCW and bus through this sector</t>
  </si>
  <si>
    <t>x-over</t>
  </si>
  <si>
    <t>all</t>
  </si>
  <si>
    <t>aisle</t>
  </si>
  <si>
    <t>Modify / Move</t>
  </si>
  <si>
    <t>2" manifold**</t>
  </si>
  <si>
    <t>** may be partial removal for mods</t>
  </si>
  <si>
    <t>2" for PBL fill</t>
  </si>
  <si>
    <t>Q - 102</t>
  </si>
  <si>
    <t>beamline penetration</t>
  </si>
  <si>
    <t>kicker</t>
  </si>
  <si>
    <t>3Q60</t>
  </si>
  <si>
    <t>C-magnet</t>
  </si>
  <si>
    <t>D</t>
  </si>
  <si>
    <t>3Q120</t>
  </si>
  <si>
    <t>Lambertson</t>
  </si>
  <si>
    <t>Q - 101</t>
  </si>
  <si>
    <t>Q - 100</t>
  </si>
  <si>
    <t>Q-204</t>
  </si>
  <si>
    <t>Q-203</t>
  </si>
  <si>
    <t>H-202</t>
  </si>
  <si>
    <t>Q-202</t>
  </si>
  <si>
    <t>Q-201</t>
  </si>
  <si>
    <t>V-100</t>
  </si>
  <si>
    <t>LAM-10</t>
  </si>
  <si>
    <t>LAM-11A</t>
  </si>
  <si>
    <t>LAM-11B</t>
  </si>
  <si>
    <t>(Q-102)</t>
  </si>
  <si>
    <t>Extraction</t>
  </si>
  <si>
    <t>Beamline</t>
  </si>
  <si>
    <t>Start</t>
  </si>
  <si>
    <t>Alcove</t>
  </si>
  <si>
    <t>Wall</t>
  </si>
  <si>
    <t>West</t>
  </si>
  <si>
    <t>PB Extraction Line</t>
  </si>
  <si>
    <t>Component</t>
  </si>
  <si>
    <t>Flow</t>
  </si>
  <si>
    <t>Q-102</t>
  </si>
  <si>
    <t>Q-102 or 103</t>
  </si>
  <si>
    <t>Q-103</t>
  </si>
  <si>
    <t>full line</t>
  </si>
  <si>
    <t>Add'l per quad</t>
  </si>
  <si>
    <t>Modified Existing MI Piping &amp; Bus</t>
  </si>
  <si>
    <t>Added Extraction Line Magnets</t>
  </si>
  <si>
    <t>LCW to magnets only, no add'l buswork</t>
  </si>
  <si>
    <t>EXISTING MAIN INJECTOR BEAMLINE</t>
  </si>
  <si>
    <t>ADDITIONAL EXTRACTION BEAMLINE</t>
  </si>
  <si>
    <t>MI-10</t>
  </si>
  <si>
    <t>MI Quad Tap</t>
  </si>
  <si>
    <t>LCW Doner?</t>
  </si>
  <si>
    <t>quad bus relocate</t>
  </si>
  <si>
    <t>LCW relocate</t>
  </si>
  <si>
    <t>dipole "quad bypass" bus temp removal</t>
  </si>
  <si>
    <t>extraction beamline added</t>
  </si>
  <si>
    <t>LBNF MI-10 Area LCW and Bus Retrofit for Extraction Beamline</t>
  </si>
  <si>
    <t>East</t>
  </si>
  <si>
    <t>additional LCW reqmts, gpm</t>
  </si>
  <si>
    <t>Full MI-RR-Extraction Line Magnets</t>
  </si>
  <si>
    <t>#</t>
  </si>
  <si>
    <t xml:space="preserve"> #</t>
  </si>
  <si>
    <t>Status</t>
  </si>
  <si>
    <t>stay</t>
  </si>
  <si>
    <t>gone</t>
  </si>
  <si>
    <t>A-0 LAMB</t>
  </si>
  <si>
    <t>Q-100</t>
  </si>
  <si>
    <t>SQA-852</t>
  </si>
  <si>
    <t>Q-101</t>
  </si>
  <si>
    <t>Ref ME-305689</t>
  </si>
  <si>
    <t>Stoich Tank</t>
  </si>
  <si>
    <t>KICK</t>
  </si>
  <si>
    <t>D-104-1</t>
  </si>
  <si>
    <t>D-104-2</t>
  </si>
  <si>
    <t>D-105-1</t>
  </si>
  <si>
    <t>D-105-2</t>
  </si>
  <si>
    <t>D-106-1</t>
  </si>
  <si>
    <t>D-106-2</t>
  </si>
  <si>
    <t>Q-201B</t>
  </si>
  <si>
    <t>Q-201A</t>
  </si>
  <si>
    <t>HV-201</t>
  </si>
  <si>
    <t>100 ?</t>
  </si>
  <si>
    <t>MLAW-RR</t>
  </si>
  <si>
    <t>add</t>
  </si>
  <si>
    <t>D-641-2</t>
  </si>
  <si>
    <t>Q-107</t>
  </si>
  <si>
    <t>New Flow</t>
  </si>
  <si>
    <t>D-107-1</t>
  </si>
  <si>
    <t>* LCW change to magnets only, buswork no change</t>
  </si>
  <si>
    <t>Compnt Flow</t>
  </si>
  <si>
    <r>
      <t>LBNE Magnet Lattice from 2014-05-06 Dwg F10021519</t>
    </r>
    <r>
      <rPr>
        <sz val="12"/>
        <color theme="1"/>
        <rFont val="Calibri"/>
        <family val="2"/>
        <scheme val="minor"/>
      </rPr>
      <t xml:space="preserve"> (Loop/Circuit designations by S. Hays 2015-02-03)</t>
    </r>
  </si>
  <si>
    <t>Magnet
ID</t>
  </si>
  <si>
    <t>Loop/
Circuit</t>
  </si>
  <si>
    <t>Elev.
Ft.</t>
  </si>
  <si>
    <t>GPM @
100 PD</t>
  </si>
  <si>
    <t>Power
kW</t>
  </si>
  <si>
    <t>LCW
TD (dF)</t>
  </si>
  <si>
    <r>
      <t xml:space="preserve">Notes
</t>
    </r>
    <r>
      <rPr>
        <sz val="10"/>
        <color theme="1"/>
        <rFont val="Calibri"/>
        <family val="2"/>
        <scheme val="minor"/>
      </rPr>
      <t>All magnet flows rounded up to the next 1 GPM</t>
    </r>
  </si>
  <si>
    <t>LAM10</t>
  </si>
  <si>
    <t>ILA - Lambertson</t>
  </si>
  <si>
    <t>E:LAM1</t>
  </si>
  <si>
    <t>GPM per magnet label</t>
  </si>
  <si>
    <t>Q102</t>
  </si>
  <si>
    <t>3Q84</t>
  </si>
  <si>
    <t>Existing - fed from MI Magnet LCW system</t>
  </si>
  <si>
    <t>LAM11A</t>
  </si>
  <si>
    <t>E:LAM12</t>
  </si>
  <si>
    <t>LAM11B</t>
  </si>
  <si>
    <t>V100</t>
  </si>
  <si>
    <t>ICA Trim</t>
  </si>
  <si>
    <t>E:V1001</t>
  </si>
  <si>
    <t>Q201A</t>
  </si>
  <si>
    <t>QQU - 3Q60 Quad</t>
  </si>
  <si>
    <t>E:Q201</t>
  </si>
  <si>
    <t>Q201B</t>
  </si>
  <si>
    <t>H202</t>
  </si>
  <si>
    <t>IDA Dipole</t>
  </si>
  <si>
    <t>H:202</t>
  </si>
  <si>
    <t>Q202</t>
  </si>
  <si>
    <t>QQB - 3Q120 Quad</t>
  </si>
  <si>
    <t>E:Q203</t>
  </si>
  <si>
    <t>Q203</t>
  </si>
  <si>
    <t>E:Q204</t>
  </si>
  <si>
    <t>Source</t>
  </si>
  <si>
    <t>Old Flow</t>
  </si>
  <si>
    <t>Change</t>
  </si>
  <si>
    <t>gpm</t>
  </si>
  <si>
    <t>Header</t>
  </si>
  <si>
    <t>Q-641</t>
  </si>
  <si>
    <t>SQA-851</t>
  </si>
  <si>
    <t>D-640-2</t>
  </si>
  <si>
    <t>D-641-1</t>
  </si>
  <si>
    <t>Q-8511</t>
  </si>
  <si>
    <t>4 + 4</t>
  </si>
  <si>
    <t>10?</t>
  </si>
  <si>
    <t>LAMB AZERO</t>
  </si>
  <si>
    <t>MLAW</t>
  </si>
  <si>
    <t>STOICH</t>
  </si>
  <si>
    <t>Kickers</t>
  </si>
  <si>
    <t>2 + 2</t>
  </si>
  <si>
    <t>HDR-102</t>
  </si>
  <si>
    <t>HDR-103</t>
  </si>
  <si>
    <t>HDR-106</t>
  </si>
  <si>
    <t>Q-109</t>
  </si>
  <si>
    <t>Q-108</t>
  </si>
  <si>
    <t>D-107-2</t>
  </si>
  <si>
    <t>D-108-1</t>
  </si>
  <si>
    <t>Q-110</t>
  </si>
  <si>
    <t>S-108</t>
  </si>
  <si>
    <t>SUPPLY - current</t>
  </si>
  <si>
    <t>RETURN - current</t>
  </si>
  <si>
    <t>ME-305689</t>
  </si>
  <si>
    <t>sum</t>
  </si>
  <si>
    <t>dwg</t>
  </si>
  <si>
    <t>shown</t>
  </si>
  <si>
    <t>tap</t>
  </si>
  <si>
    <t>MAIN INJECTOR - SCHEMATIC FLOWS</t>
  </si>
  <si>
    <t>remove for extraction line</t>
  </si>
  <si>
    <t>flow ttl in yellow do not agree w dwg ttl</t>
  </si>
  <si>
    <t>NEEDS CHECKED</t>
  </si>
  <si>
    <t>Q-639 thru Q-108</t>
  </si>
  <si>
    <t>Q-639</t>
  </si>
  <si>
    <t>D-638-2</t>
  </si>
  <si>
    <t>D-639-1</t>
  </si>
  <si>
    <t>D-639-2</t>
  </si>
  <si>
    <t>Q-640</t>
  </si>
  <si>
    <t>D-640-1</t>
  </si>
  <si>
    <t>subttls</t>
  </si>
  <si>
    <t>comp flow ttl in yellow do not agree w tap flow ttl</t>
  </si>
  <si>
    <t>station</t>
  </si>
  <si>
    <t>component</t>
  </si>
  <si>
    <t>flow</t>
  </si>
  <si>
    <t>sum at</t>
  </si>
  <si>
    <t>as shown</t>
  </si>
  <si>
    <t>flow at tap</t>
  </si>
  <si>
    <t>correct sum</t>
  </si>
  <si>
    <t>at tap</t>
  </si>
  <si>
    <t>Manifolds: 2" IPS Sch 10, limit 80 to 100 gpm</t>
  </si>
  <si>
    <t>LCW increase is to magnets only, no add'l buswork</t>
  </si>
  <si>
    <t>LCW</t>
  </si>
  <si>
    <t>* LCW cells are numbered as centered on the quad, and include 1 dipole US and 1 DS</t>
  </si>
  <si>
    <t>Location</t>
  </si>
  <si>
    <t>2 Kickers</t>
  </si>
  <si>
    <t>Components to Remove</t>
  </si>
  <si>
    <t>MAIN INJECTOR - SCHEMATIC FLOWS - MANIFOLDS</t>
  </si>
  <si>
    <t>Location*</t>
  </si>
  <si>
    <t>Add'l per</t>
  </si>
  <si>
    <t>Reduced Flow, ttl</t>
  </si>
  <si>
    <t>MI Flow reduction</t>
  </si>
  <si>
    <t>LBNF Ext Line Flow Added</t>
  </si>
  <si>
    <t>Full MI/RR LCW Change in Flow</t>
  </si>
  <si>
    <t>Cause</t>
  </si>
  <si>
    <t>Change, gpm</t>
  </si>
  <si>
    <t>Ttl Change in Flow, MI Q-100 Region</t>
  </si>
  <si>
    <t>Kicker 1</t>
  </si>
  <si>
    <t>Kicker 2</t>
  </si>
  <si>
    <t>math sum</t>
  </si>
  <si>
    <t>ALL FLOWS IN GPM</t>
  </si>
  <si>
    <t>Flow, gpm</t>
  </si>
  <si>
    <t xml:space="preserve"> </t>
  </si>
  <si>
    <t xml:space="preserve">     Hdr crossover, 3" pipe</t>
  </si>
  <si>
    <t xml:space="preserve">     Hdr crossover, 6" x 3" tee</t>
  </si>
  <si>
    <t xml:space="preserve">     Hdr  crossover, 6" pipe cap</t>
  </si>
  <si>
    <t xml:space="preserve">    Mfld extension, 2" pipe</t>
  </si>
  <si>
    <t xml:space="preserve">    Mfld extension, 2" 90 elbow</t>
  </si>
  <si>
    <t xml:space="preserve">     Hdr crossover, 3" 45 elbow</t>
  </si>
  <si>
    <t xml:space="preserve">     Hdr  crossover, 3" 90 elbow</t>
  </si>
  <si>
    <t>2 runs x 5 pipes each x 14'/pipe =140'</t>
  </si>
  <si>
    <t>1" thread-o-let</t>
  </si>
  <si>
    <t>1" nipple</t>
  </si>
  <si>
    <t>1" MNPT x 90 elbow</t>
  </si>
  <si>
    <t>Global LCW Pipe:</t>
  </si>
  <si>
    <t>MI-14 Fluorinert &amp; LCW Pipe:</t>
  </si>
  <si>
    <t>Primary Beamline LCW Fill Line Pipe:</t>
  </si>
  <si>
    <t>New line, no removal necessary</t>
  </si>
  <si>
    <t>Install PBE fill line piping at Q-105 cross-over</t>
  </si>
  <si>
    <t>Fill &amp; test system line</t>
  </si>
  <si>
    <t>Install all hoses, brackets, any misc.</t>
  </si>
  <si>
    <t>Reinstall quadrupole bus &amp; hangers in new location</t>
  </si>
  <si>
    <t>Shut down MI-14 Fluorinert system,  isolate, drain both LCW and Fuorinert sides of system</t>
  </si>
  <si>
    <t>Empty MI-14 Girardi box, and penetrations to Q-105</t>
  </si>
  <si>
    <t>Machine Eng/Phys</t>
  </si>
  <si>
    <t>PIPE &amp; BUS REMOVAL</t>
  </si>
  <si>
    <t>PIPE &amp; BUS INSTALLATION</t>
  </si>
  <si>
    <t>FINAL DESIGN</t>
  </si>
  <si>
    <t>Stage and prep for Q-105 &amp; MI-14 work - LCW &amp; Fluorinert removal</t>
  </si>
  <si>
    <t>Mark &amp; cut pipes @ Q-105</t>
  </si>
  <si>
    <t>Mark &amp; cut pipes @ MI-14</t>
  </si>
  <si>
    <t>Disconnect dipoles, quads, remove hoses, flags, move to storage</t>
  </si>
  <si>
    <t>Remove header &amp; bus wall brackets, move to storage</t>
  </si>
  <si>
    <t>Extract pipes from top of Girardi box thru MI-14, move to storage</t>
  </si>
  <si>
    <t>cubic yards of poly beads to deal with</t>
  </si>
  <si>
    <t>Rad Tech</t>
  </si>
  <si>
    <t>Bead Removal Crew</t>
  </si>
  <si>
    <t>Refill MI-14 Girardi box, and penetrations to Q-105</t>
  </si>
  <si>
    <t>Bead Refill Crew</t>
  </si>
  <si>
    <t>Reinstall dipole bus &amp; hangers in existing location at each quad</t>
  </si>
  <si>
    <t>MI-14 LCW-Fluorinert</t>
  </si>
  <si>
    <t>Kicker Tech</t>
  </si>
  <si>
    <t>Remove dipole bus &amp; brackets, move to storage</t>
  </si>
  <si>
    <t>all 4 runs are around 50' length, 2 each at about a 40 degree angle thru the penetration, with spiders, and barely fit installation inside of roof by bending pipe what it would sag by weight</t>
  </si>
  <si>
    <t>Stage and prep and layout for Q100 tunnel work - LCW &amp; bus installation</t>
  </si>
  <si>
    <t>Install header pipe hangers on aisle side</t>
  </si>
  <si>
    <t>Installl modified piping runs across ceiling, similar to manifolds</t>
  </si>
  <si>
    <t>Inspect &amp; prep penetrations between MI-14 to Q-105 for piping fit</t>
  </si>
  <si>
    <t>Install Fluorinert lines to kickers</t>
  </si>
  <si>
    <t>Fill &amp; test MI-14 skid system</t>
  </si>
  <si>
    <t>On-site fab &amp; braze of 7/8" bus connection x 2 at each quad</t>
  </si>
  <si>
    <t>Lower cable trays in center of overhead to enable installation of LCW crossover piping</t>
  </si>
  <si>
    <t>Raise &amp; return cable trays in center of overhead to proper elevation</t>
  </si>
  <si>
    <t>Electrician</t>
  </si>
  <si>
    <t xml:space="preserve">Move, lower, relocate lighting and conduits on Aisle side </t>
  </si>
  <si>
    <t>Beneficial occupancy, all survey &amp; layout work complete</t>
  </si>
  <si>
    <t>NOTES</t>
  </si>
  <si>
    <t>full line add</t>
  </si>
  <si>
    <t>ALSO need to add a 2" fill line to PB LCW about Q-105, DS of MI-14 taps</t>
  </si>
  <si>
    <t>Change per</t>
  </si>
  <si>
    <t>Components to Add</t>
  </si>
  <si>
    <t xml:space="preserve">Installation </t>
  </si>
  <si>
    <t>Installation Document Review &amp; As-Builts</t>
  </si>
  <si>
    <t>2 pf x 5 days</t>
  </si>
  <si>
    <t>2 pf x 1 days</t>
  </si>
  <si>
    <t>MI-14 LCW &amp; Fluorinert Pipe:</t>
  </si>
  <si>
    <t>ENCLOSURE UTILITIES PREP FOR TO REINSTALL</t>
  </si>
  <si>
    <t>5 crew x 5 day</t>
  </si>
  <si>
    <t>2 techs x 2 days</t>
  </si>
  <si>
    <t>DS end of Q-105</t>
  </si>
  <si>
    <t>MI-14 taps</t>
  </si>
  <si>
    <t>Component taps, to mfld's or header</t>
  </si>
  <si>
    <t>Q-103 - step out</t>
  </si>
  <si>
    <t>Q-107 - return back</t>
  </si>
  <si>
    <t>Aisle cross-over extensions, ttl req'd</t>
  </si>
  <si>
    <t>2" ball valve</t>
  </si>
  <si>
    <t>6" sch10 SS</t>
  </si>
  <si>
    <t>Taps x 13</t>
  </si>
  <si>
    <t>6 x 6 x 2 Tee</t>
  </si>
  <si>
    <t>9 each S and R</t>
  </si>
  <si>
    <t>250' approx length of affected header, R &amp; S</t>
  </si>
  <si>
    <t>2 days, cubic yards of poly beads to deal with</t>
  </si>
  <si>
    <t>2 pf x 1 day</t>
  </si>
  <si>
    <t>2 pf x 0.5 day</t>
  </si>
  <si>
    <t>min 6 man crew, DS alcove walll @ Q-103 thru D-107-1 &amp; -2, 8 lbs/ft  ttl ~ 550', ~ 4600 lbs</t>
  </si>
  <si>
    <t>min 6 man crew, Q-103 thru Q-107, 15 lbs/ft, 5 pair in sets @ ~ 600 lbs/set</t>
  </si>
  <si>
    <t xml:space="preserve">Move, lower, relocate grounding strap on outer enclosure (magnet) wall bottom </t>
  </si>
  <si>
    <t>1" ball valve</t>
  </si>
  <si>
    <t>2" x 90 elbow</t>
  </si>
  <si>
    <t>2" x 45 elbow</t>
  </si>
  <si>
    <t>6" x 90 elbow</t>
  </si>
  <si>
    <t>ceiling run= 2" x 10'</t>
  </si>
  <si>
    <t>wall run = 2" x 4'</t>
  </si>
  <si>
    <t>RFQ</t>
  </si>
  <si>
    <t xml:space="preserve">2" Sch 10 </t>
  </si>
  <si>
    <t>6" Header, full replacement risk</t>
  </si>
  <si>
    <t>Description</t>
  </si>
  <si>
    <t>Qnt'y</t>
  </si>
  <si>
    <t>Each</t>
  </si>
  <si>
    <t>Total</t>
  </si>
  <si>
    <t>6" x 45 elbow</t>
  </si>
  <si>
    <t>Pipe organ Corssover at Q-107</t>
  </si>
  <si>
    <t>6 x 6 x 3 Tee</t>
  </si>
  <si>
    <t>6" cap</t>
  </si>
  <si>
    <t xml:space="preserve">3" Sch 10 </t>
  </si>
  <si>
    <t>3" x 45 elbow</t>
  </si>
  <si>
    <t>3" x 90 elbow</t>
  </si>
  <si>
    <t>Install header piping from Q-103 alcove to Q-107 cross-over</t>
  </si>
  <si>
    <t>3 pf x 10 day</t>
  </si>
  <si>
    <t>2 pf x 5 day</t>
  </si>
  <si>
    <t>2 pf x 2 day</t>
  </si>
  <si>
    <t>2 pf x 10 day</t>
  </si>
  <si>
    <t>3 pf x 1 day</t>
  </si>
  <si>
    <t>3 pf x 1 day, placement of manifolds and taps, valves, on upper aisle side</t>
  </si>
  <si>
    <t>Bring system to operational status</t>
  </si>
  <si>
    <t>30 DAYS Full length of construction + prep / wrap up</t>
  </si>
  <si>
    <t>3 techs x 2 days</t>
  </si>
  <si>
    <t>1 tech x 1 day</t>
  </si>
  <si>
    <t>2 elec x 2 days</t>
  </si>
  <si>
    <t>4 elec x 2 days</t>
  </si>
  <si>
    <t>2 elec x 5 days</t>
  </si>
  <si>
    <t>2 techs x .5 day</t>
  </si>
  <si>
    <t>2 techs x 1 day</t>
  </si>
  <si>
    <t>2 techs x 1 day - DO NOT FILL UNTIL READY! hydrostatic test not required nor advisable</t>
  </si>
  <si>
    <t>2 techs x 0.5 days</t>
  </si>
  <si>
    <t>Task Manager</t>
  </si>
  <si>
    <t>Fill &amp; test system headers, Valve in kickers</t>
  </si>
  <si>
    <t>z</t>
  </si>
  <si>
    <t>3 pf x  5 Day</t>
  </si>
  <si>
    <t>Install LCW hoses to header</t>
  </si>
  <si>
    <t>Reinstall LCW and Fluorinert lines through penetrations to MI-14 system</t>
  </si>
  <si>
    <t>Retrieve &amp; stage LCW and Fluorinert piping, brackets, etc from storage and/or delivery</t>
  </si>
  <si>
    <t>Retrieve &amp; stage quad bus, brackets, etc from storage and/or delivery</t>
  </si>
  <si>
    <t>min 6 man crew, Q-103 thru Q-107, 15 lbs/ft, 5 pair in sets @ ~ 600 lbs/set; requires sync w/ magnet installation</t>
  </si>
  <si>
    <t>6 x 10 day, min 6 man crew, DS alcove walll @ Q-103 thru D-107-1 &amp; -2, 8 lbs/ft , ttl ~ 550', ~ 4600 lbs</t>
  </si>
  <si>
    <t>MI Cells being modified:</t>
  </si>
  <si>
    <t>LBNF PB fill line, new</t>
  </si>
  <si>
    <t>6" Header, US End Mods</t>
  </si>
  <si>
    <t>LABOR ESTIMATE</t>
  </si>
  <si>
    <t>LBNF EXTRACTION LINE</t>
  </si>
  <si>
    <t>MI-10 Q-103 thru Q-107 LCW &amp; BUS RETROFIT</t>
  </si>
  <si>
    <t>LABOR ESTIMATE - OLD</t>
  </si>
  <si>
    <t>LABOR ESTIMATE - NEW - PRELIMINARY DESIGN</t>
  </si>
  <si>
    <t>Hardware</t>
  </si>
  <si>
    <t>LCW Wall Brackets</t>
  </si>
  <si>
    <t>Est.</t>
  </si>
  <si>
    <t>$185 each for PB LCW 2018, spaced at 7', + 2</t>
  </si>
  <si>
    <t>Hoses</t>
  </si>
  <si>
    <t>Bus Wall Brackets</t>
  </si>
  <si>
    <t>Manifold Wall Brackets</t>
  </si>
  <si>
    <t>Hardware etc, lot</t>
  </si>
  <si>
    <t>Buswork</t>
  </si>
  <si>
    <t>Bracket Hardware, lot</t>
  </si>
  <si>
    <t>Flag Hardware, lot</t>
  </si>
  <si>
    <t>Use existing TeV 2" square bus</t>
  </si>
  <si>
    <t>Insulators</t>
  </si>
  <si>
    <t>Re-use + stock on hand</t>
  </si>
  <si>
    <t>2-1/8" Make-up  Bus</t>
  </si>
  <si>
    <t>7/8 x 5/8 x 48" Bus</t>
  </si>
  <si>
    <t>5 lb @ $7/lb</t>
  </si>
  <si>
    <t>Brazing Consumables, lot</t>
  </si>
  <si>
    <t>SUMMARY</t>
  </si>
  <si>
    <t>Aisle cross-over extensions</t>
  </si>
  <si>
    <t>688.82/gal</t>
  </si>
  <si>
    <t>965.26/gal</t>
  </si>
  <si>
    <t>742.80/gal</t>
  </si>
  <si>
    <t>Pipe Organ Crossover at Q-107</t>
  </si>
  <si>
    <t>TOTAL</t>
  </si>
  <si>
    <t>Reinstall quadrupole bus &amp; hangers in new location (2 pf + 4 elec minimum)</t>
  </si>
  <si>
    <t>Reinstall dipole bus &amp; hangers in existing location at each quad (2 pf + 4 elec minimum)</t>
  </si>
  <si>
    <t>SPLIT TOTAL BETWEEN PF &amp; ELEC</t>
  </si>
  <si>
    <t>Bead Crew</t>
  </si>
  <si>
    <t>LABOR TOTALS - FERMILAB</t>
  </si>
  <si>
    <t>LABOR TOTALS - TRADES</t>
  </si>
  <si>
    <t>SOLO CREW</t>
  </si>
  <si>
    <r>
      <t>COMBINED CREW</t>
    </r>
    <r>
      <rPr>
        <b/>
        <sz val="11"/>
        <color theme="1"/>
        <rFont val="Calibri"/>
        <family val="2"/>
        <scheme val="minor"/>
      </rPr>
      <t xml:space="preserve">  - 3</t>
    </r>
  </si>
  <si>
    <r>
      <t xml:space="preserve">Pipfitter </t>
    </r>
    <r>
      <rPr>
        <sz val="12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- note 1</t>
    </r>
  </si>
  <si>
    <r>
      <t xml:space="preserve">Electrician  </t>
    </r>
    <r>
      <rPr>
        <sz val="11"/>
        <color theme="1"/>
        <rFont val="Calibri"/>
        <family val="2"/>
        <scheme val="minor"/>
      </rPr>
      <t>- note 2</t>
    </r>
  </si>
  <si>
    <t>TYPE</t>
  </si>
  <si>
    <t>HOURS</t>
  </si>
  <si>
    <t>NOTES ON TRADES:</t>
  </si>
  <si>
    <t>1 – PIPEFITTER SOLO CREW is primarily pipe work</t>
  </si>
  <si>
    <t>2 – ELECTRICIAN SOLO CREW is estimate for Utilities work, refer to C. Gatusso work for more accurate values</t>
  </si>
  <si>
    <t>3 – COMBINED CREW is for the mixed crew for Buswork</t>
  </si>
  <si>
    <t>LABOR HOUR TOTALS - TRADE</t>
  </si>
  <si>
    <t>LABOR HOUR TOTALS - FERMILAB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</si>
</sst>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164" formatCode="#,##0.0"/>
    <numFmt numFmtId="165" formatCode="0.0"/>
  </numFmts>
  <fonts count="20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omic Sans MS"/>
      <family val="4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i/>
      <sz val="11"/>
      <name val="Calibri"/>
      <family val="2"/>
      <scheme val="minor"/>
    </font>
    <font>
      <i/>
      <sz val="9"/>
      <color theme="1" tint="0.499984740745262"/>
      <name val="Calibri"/>
      <family val="2"/>
      <scheme val="minor"/>
    </font>
    <font>
      <sz val="9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u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260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Border="1"/>
    <xf numFmtId="0" fontId="1" fillId="0" borderId="2" xfId="0" applyFont="1" applyBorder="1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4" xfId="0" applyFont="1" applyBorder="1" applyAlignment="1">
      <alignment horizontal="center"/>
    </xf>
    <xf numFmtId="0" fontId="0" fillId="0" borderId="3" xfId="0" applyBorder="1"/>
    <xf numFmtId="6" fontId="2" fillId="0" borderId="3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6" xfId="0" applyBorder="1"/>
    <xf numFmtId="6" fontId="2" fillId="0" borderId="0" xfId="0" applyNumberFormat="1" applyFont="1" applyAlignment="1">
      <alignment horizontal="center"/>
    </xf>
    <xf numFmtId="6" fontId="2" fillId="0" borderId="0" xfId="0" applyNumberFormat="1" applyFont="1"/>
    <xf numFmtId="0" fontId="2" fillId="2" borderId="0" xfId="0" applyFont="1" applyFill="1"/>
    <xf numFmtId="6" fontId="2" fillId="2" borderId="0" xfId="0" applyNumberFormat="1" applyFont="1" applyFill="1" applyAlignment="1">
      <alignment horizontal="center"/>
    </xf>
    <xf numFmtId="6" fontId="2" fillId="2" borderId="0" xfId="0" applyNumberFormat="1" applyFont="1" applyFill="1"/>
    <xf numFmtId="0" fontId="2" fillId="2" borderId="2" xfId="0" applyFont="1" applyFill="1" applyBorder="1"/>
    <xf numFmtId="6" fontId="2" fillId="2" borderId="2" xfId="0" applyNumberFormat="1" applyFont="1" applyFill="1" applyBorder="1" applyAlignment="1">
      <alignment horizontal="center"/>
    </xf>
    <xf numFmtId="6" fontId="2" fillId="2" borderId="2" xfId="0" applyNumberFormat="1" applyFont="1" applyFill="1" applyBorder="1"/>
    <xf numFmtId="6" fontId="2" fillId="2" borderId="0" xfId="0" applyNumberFormat="1" applyFont="1" applyFill="1" applyAlignment="1">
      <alignment horizontal="left"/>
    </xf>
    <xf numFmtId="0" fontId="3" fillId="0" borderId="0" xfId="0" applyFont="1"/>
    <xf numFmtId="0" fontId="4" fillId="0" borderId="0" xfId="0" applyFont="1"/>
    <xf numFmtId="0" fontId="0" fillId="0" borderId="2" xfId="0" applyBorder="1"/>
    <xf numFmtId="0" fontId="3" fillId="3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" fillId="0" borderId="8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0" fontId="0" fillId="0" borderId="0" xfId="0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center"/>
    </xf>
    <xf numFmtId="0" fontId="5" fillId="0" borderId="3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6" xfId="0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0" fillId="0" borderId="6" xfId="0" applyBorder="1" applyAlignment="1">
      <alignment horizontal="left"/>
    </xf>
    <xf numFmtId="0" fontId="5" fillId="0" borderId="3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6" fillId="0" borderId="0" xfId="0" applyFont="1" applyAlignment="1">
      <alignment horizontal="left"/>
    </xf>
    <xf numFmtId="0" fontId="0" fillId="0" borderId="12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17" xfId="0" applyBorder="1"/>
    <xf numFmtId="0" fontId="0" fillId="0" borderId="17" xfId="0" applyBorder="1" applyAlignment="1">
      <alignment horizontal="center"/>
    </xf>
    <xf numFmtId="0" fontId="0" fillId="5" borderId="0" xfId="0" applyFill="1" applyAlignment="1">
      <alignment horizontal="center"/>
    </xf>
    <xf numFmtId="0" fontId="0" fillId="0" borderId="17" xfId="0" applyBorder="1" applyAlignment="1">
      <alignment horizontal="left"/>
    </xf>
    <xf numFmtId="0" fontId="3" fillId="0" borderId="17" xfId="0" applyFont="1" applyBorder="1"/>
    <xf numFmtId="0" fontId="0" fillId="5" borderId="17" xfId="0" applyFill="1" applyBorder="1" applyAlignment="1">
      <alignment horizontal="center"/>
    </xf>
    <xf numFmtId="0" fontId="0" fillId="0" borderId="19" xfId="0" applyBorder="1"/>
    <xf numFmtId="0" fontId="0" fillId="0" borderId="19" xfId="0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2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0" xfId="0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2" xfId="0" applyBorder="1" applyAlignment="1">
      <alignment horizontal="center"/>
    </xf>
    <xf numFmtId="0" fontId="7" fillId="0" borderId="0" xfId="0" applyFont="1" applyAlignment="1">
      <alignment horizontal="left"/>
    </xf>
    <xf numFmtId="0" fontId="4" fillId="0" borderId="1" xfId="0" applyFont="1" applyBorder="1"/>
    <xf numFmtId="0" fontId="0" fillId="0" borderId="1" xfId="0" applyBorder="1" applyAlignment="1">
      <alignment horizontal="center"/>
    </xf>
    <xf numFmtId="0" fontId="5" fillId="0" borderId="2" xfId="0" applyFont="1" applyBorder="1" applyAlignment="1">
      <alignment horizontal="left"/>
    </xf>
    <xf numFmtId="0" fontId="0" fillId="0" borderId="17" xfId="0" applyBorder="1" applyAlignment="1">
      <alignment horizontal="right"/>
    </xf>
    <xf numFmtId="0" fontId="0" fillId="6" borderId="0" xfId="0" applyFill="1" applyAlignment="1">
      <alignment horizontal="center"/>
    </xf>
    <xf numFmtId="0" fontId="0" fillId="6" borderId="0" xfId="0" applyFill="1" applyAlignment="1">
      <alignment horizontal="left"/>
    </xf>
    <xf numFmtId="0" fontId="0" fillId="0" borderId="0" xfId="0" applyAlignment="1">
      <alignment horizontal="right"/>
    </xf>
    <xf numFmtId="0" fontId="0" fillId="0" borderId="18" xfId="0" applyBorder="1" applyAlignment="1">
      <alignment horizontal="center"/>
    </xf>
    <xf numFmtId="0" fontId="5" fillId="0" borderId="15" xfId="0" applyFont="1" applyBorder="1"/>
    <xf numFmtId="0" fontId="0" fillId="0" borderId="18" xfId="0" applyBorder="1"/>
    <xf numFmtId="0" fontId="0" fillId="0" borderId="18" xfId="0" applyBorder="1" applyAlignment="1">
      <alignment horizontal="centerContinuous"/>
    </xf>
    <xf numFmtId="0" fontId="8" fillId="0" borderId="14" xfId="0" applyFont="1" applyBorder="1" applyAlignment="1">
      <alignment horizontal="center" wrapText="1"/>
    </xf>
    <xf numFmtId="0" fontId="8" fillId="0" borderId="14" xfId="0" applyFont="1" applyBorder="1" applyAlignment="1">
      <alignment horizontal="center"/>
    </xf>
    <xf numFmtId="0" fontId="0" fillId="7" borderId="22" xfId="0" applyFill="1" applyBorder="1" applyAlignment="1">
      <alignment horizontal="left"/>
    </xf>
    <xf numFmtId="0" fontId="10" fillId="7" borderId="22" xfId="0" applyFont="1" applyFill="1" applyBorder="1" applyAlignment="1">
      <alignment horizontal="center"/>
    </xf>
    <xf numFmtId="0" fontId="0" fillId="7" borderId="22" xfId="0" applyFill="1" applyBorder="1" applyAlignment="1">
      <alignment horizontal="center"/>
    </xf>
    <xf numFmtId="0" fontId="0" fillId="7" borderId="22" xfId="0" applyFill="1" applyBorder="1"/>
    <xf numFmtId="164" fontId="0" fillId="7" borderId="22" xfId="0" applyNumberFormat="1" applyFill="1" applyBorder="1"/>
    <xf numFmtId="0" fontId="12" fillId="0" borderId="23" xfId="0" applyFont="1" applyBorder="1" applyAlignment="1">
      <alignment horizontal="left"/>
    </xf>
    <xf numFmtId="0" fontId="13" fillId="0" borderId="23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12" fillId="0" borderId="23" xfId="0" applyFont="1" applyBorder="1"/>
    <xf numFmtId="164" fontId="0" fillId="0" borderId="23" xfId="0" applyNumberFormat="1" applyBorder="1"/>
    <xf numFmtId="0" fontId="0" fillId="7" borderId="23" xfId="0" applyFill="1" applyBorder="1" applyAlignment="1">
      <alignment horizontal="left"/>
    </xf>
    <xf numFmtId="0" fontId="10" fillId="7" borderId="23" xfId="0" applyFont="1" applyFill="1" applyBorder="1" applyAlignment="1">
      <alignment horizontal="center"/>
    </xf>
    <xf numFmtId="0" fontId="0" fillId="7" borderId="23" xfId="0" applyFill="1" applyBorder="1" applyAlignment="1">
      <alignment horizontal="center"/>
    </xf>
    <xf numFmtId="0" fontId="0" fillId="7" borderId="23" xfId="0" applyFill="1" applyBorder="1"/>
    <xf numFmtId="164" fontId="0" fillId="7" borderId="23" xfId="0" applyNumberFormat="1" applyFill="1" applyBorder="1"/>
    <xf numFmtId="0" fontId="10" fillId="8" borderId="23" xfId="0" applyFont="1" applyFill="1" applyBorder="1" applyAlignment="1">
      <alignment horizontal="left"/>
    </xf>
    <xf numFmtId="0" fontId="10" fillId="8" borderId="23" xfId="0" applyFont="1" applyFill="1" applyBorder="1" applyAlignment="1">
      <alignment horizontal="center"/>
    </xf>
    <xf numFmtId="0" fontId="10" fillId="8" borderId="23" xfId="0" applyFont="1" applyFill="1" applyBorder="1"/>
    <xf numFmtId="164" fontId="0" fillId="8" borderId="23" xfId="0" applyNumberFormat="1" applyFill="1" applyBorder="1"/>
    <xf numFmtId="0" fontId="0" fillId="9" borderId="23" xfId="0" applyFill="1" applyBorder="1" applyAlignment="1">
      <alignment horizontal="left"/>
    </xf>
    <xf numFmtId="0" fontId="10" fillId="9" borderId="23" xfId="0" applyFont="1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0" fillId="9" borderId="23" xfId="0" applyFill="1" applyBorder="1"/>
    <xf numFmtId="164" fontId="0" fillId="9" borderId="23" xfId="0" applyNumberFormat="1" applyFill="1" applyBorder="1"/>
    <xf numFmtId="0" fontId="0" fillId="10" borderId="23" xfId="0" applyFill="1" applyBorder="1" applyAlignment="1">
      <alignment horizontal="left"/>
    </xf>
    <xf numFmtId="0" fontId="10" fillId="10" borderId="23" xfId="0" applyFont="1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0" fillId="10" borderId="23" xfId="0" applyFill="1" applyBorder="1"/>
    <xf numFmtId="164" fontId="0" fillId="10" borderId="23" xfId="0" applyNumberFormat="1" applyFill="1" applyBorder="1"/>
    <xf numFmtId="0" fontId="0" fillId="11" borderId="23" xfId="0" applyFill="1" applyBorder="1" applyAlignment="1">
      <alignment horizontal="left"/>
    </xf>
    <xf numFmtId="0" fontId="10" fillId="11" borderId="23" xfId="0" applyFont="1" applyFill="1" applyBorder="1" applyAlignment="1">
      <alignment horizontal="center"/>
    </xf>
    <xf numFmtId="0" fontId="0" fillId="11" borderId="23" xfId="0" applyFill="1" applyBorder="1" applyAlignment="1">
      <alignment horizontal="center"/>
    </xf>
    <xf numFmtId="0" fontId="0" fillId="11" borderId="23" xfId="0" applyFill="1" applyBorder="1"/>
    <xf numFmtId="164" fontId="0" fillId="11" borderId="23" xfId="0" applyNumberFormat="1" applyFill="1" applyBorder="1"/>
    <xf numFmtId="0" fontId="0" fillId="0" borderId="15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right"/>
    </xf>
    <xf numFmtId="0" fontId="0" fillId="0" borderId="3" xfId="0" applyBorder="1" applyAlignment="1">
      <alignment horizontal="right"/>
    </xf>
    <xf numFmtId="2" fontId="0" fillId="0" borderId="5" xfId="0" applyNumberFormat="1" applyBorder="1" applyAlignment="1">
      <alignment horizontal="center"/>
    </xf>
    <xf numFmtId="0" fontId="8" fillId="0" borderId="0" xfId="0" applyFont="1" applyAlignment="1">
      <alignment horizontal="left"/>
    </xf>
    <xf numFmtId="0" fontId="8" fillId="0" borderId="15" xfId="0" applyFont="1" applyBorder="1" applyAlignment="1">
      <alignment horizontal="center" wrapText="1"/>
    </xf>
    <xf numFmtId="165" fontId="0" fillId="7" borderId="24" xfId="0" applyNumberFormat="1" applyFill="1" applyBorder="1"/>
    <xf numFmtId="165" fontId="12" fillId="0" borderId="25" xfId="0" applyNumberFormat="1" applyFont="1" applyBorder="1"/>
    <xf numFmtId="165" fontId="0" fillId="7" borderId="25" xfId="0" applyNumberFormat="1" applyFill="1" applyBorder="1"/>
    <xf numFmtId="165" fontId="0" fillId="8" borderId="25" xfId="0" applyNumberFormat="1" applyFill="1" applyBorder="1"/>
    <xf numFmtId="165" fontId="0" fillId="9" borderId="25" xfId="0" applyNumberFormat="1" applyFill="1" applyBorder="1"/>
    <xf numFmtId="165" fontId="0" fillId="10" borderId="25" xfId="0" applyNumberFormat="1" applyFill="1" applyBorder="1"/>
    <xf numFmtId="165" fontId="0" fillId="11" borderId="25" xfId="0" applyNumberFormat="1" applyFill="1" applyBorder="1"/>
    <xf numFmtId="0" fontId="11" fillId="7" borderId="0" xfId="0" applyFont="1" applyFill="1"/>
    <xf numFmtId="0" fontId="14" fillId="0" borderId="0" xfId="0" applyFont="1"/>
    <xf numFmtId="0" fontId="15" fillId="8" borderId="0" xfId="0" applyFont="1" applyFill="1"/>
    <xf numFmtId="0" fontId="11" fillId="9" borderId="0" xfId="0" applyFont="1" applyFill="1"/>
    <xf numFmtId="0" fontId="11" fillId="10" borderId="0" xfId="0" applyFont="1" applyFill="1"/>
    <xf numFmtId="0" fontId="11" fillId="11" borderId="0" xfId="0" applyFont="1" applyFill="1"/>
    <xf numFmtId="0" fontId="11" fillId="7" borderId="3" xfId="0" applyFont="1" applyFill="1" applyBorder="1"/>
    <xf numFmtId="0" fontId="11" fillId="7" borderId="6" xfId="0" applyFont="1" applyFill="1" applyBorder="1"/>
    <xf numFmtId="0" fontId="14" fillId="0" borderId="3" xfId="0" applyFont="1" applyBorder="1"/>
    <xf numFmtId="0" fontId="14" fillId="0" borderId="6" xfId="0" applyFont="1" applyBorder="1"/>
    <xf numFmtId="0" fontId="15" fillId="8" borderId="3" xfId="0" applyFont="1" applyFill="1" applyBorder="1"/>
    <xf numFmtId="0" fontId="15" fillId="8" borderId="6" xfId="0" applyFont="1" applyFill="1" applyBorder="1"/>
    <xf numFmtId="0" fontId="11" fillId="9" borderId="3" xfId="0" applyFont="1" applyFill="1" applyBorder="1"/>
    <xf numFmtId="0" fontId="11" fillId="9" borderId="6" xfId="0" applyFont="1" applyFill="1" applyBorder="1"/>
    <xf numFmtId="0" fontId="11" fillId="10" borderId="3" xfId="0" applyFont="1" applyFill="1" applyBorder="1"/>
    <xf numFmtId="0" fontId="11" fillId="10" borderId="6" xfId="0" applyFont="1" applyFill="1" applyBorder="1"/>
    <xf numFmtId="0" fontId="11" fillId="11" borderId="3" xfId="0" applyFont="1" applyFill="1" applyBorder="1"/>
    <xf numFmtId="0" fontId="11" fillId="11" borderId="6" xfId="0" applyFont="1" applyFill="1" applyBorder="1"/>
    <xf numFmtId="0" fontId="11" fillId="11" borderId="9" xfId="0" applyFont="1" applyFill="1" applyBorder="1"/>
    <xf numFmtId="0" fontId="11" fillId="11" borderId="2" xfId="0" applyFont="1" applyFill="1" applyBorder="1"/>
    <xf numFmtId="0" fontId="11" fillId="11" borderId="10" xfId="0" applyFont="1" applyFill="1" applyBorder="1"/>
    <xf numFmtId="0" fontId="0" fillId="0" borderId="11" xfId="0" applyBorder="1"/>
    <xf numFmtId="0" fontId="0" fillId="0" borderId="13" xfId="0" applyBorder="1"/>
    <xf numFmtId="0" fontId="0" fillId="0" borderId="9" xfId="0" applyBorder="1" applyAlignment="1">
      <alignment horizontal="center"/>
    </xf>
    <xf numFmtId="0" fontId="0" fillId="11" borderId="26" xfId="0" applyFill="1" applyBorder="1" applyAlignment="1">
      <alignment horizontal="left"/>
    </xf>
    <xf numFmtId="0" fontId="10" fillId="11" borderId="26" xfId="0" applyFont="1" applyFill="1" applyBorder="1" applyAlignment="1">
      <alignment horizontal="center"/>
    </xf>
    <xf numFmtId="0" fontId="0" fillId="11" borderId="26" xfId="0" applyFill="1" applyBorder="1" applyAlignment="1">
      <alignment horizontal="center"/>
    </xf>
    <xf numFmtId="0" fontId="0" fillId="11" borderId="26" xfId="0" applyFill="1" applyBorder="1"/>
    <xf numFmtId="164" fontId="0" fillId="11" borderId="26" xfId="0" applyNumberFormat="1" applyFill="1" applyBorder="1"/>
    <xf numFmtId="165" fontId="0" fillId="11" borderId="27" xfId="0" applyNumberFormat="1" applyFill="1" applyBorder="1"/>
    <xf numFmtId="0" fontId="8" fillId="0" borderId="15" xfId="0" applyFont="1" applyBorder="1" applyAlignment="1">
      <alignment horizontal="left"/>
    </xf>
    <xf numFmtId="0" fontId="8" fillId="0" borderId="18" xfId="0" applyFont="1" applyBorder="1" applyAlignment="1">
      <alignment horizontal="left"/>
    </xf>
    <xf numFmtId="0" fontId="8" fillId="0" borderId="16" xfId="0" applyFont="1" applyBorder="1" applyAlignment="1">
      <alignment horizontal="left"/>
    </xf>
    <xf numFmtId="0" fontId="0" fillId="5" borderId="0" xfId="0" applyFill="1" applyAlignment="1">
      <alignment horizontal="left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5" borderId="2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9" borderId="18" xfId="0" applyFill="1" applyBorder="1" applyAlignment="1">
      <alignment horizontal="center"/>
    </xf>
    <xf numFmtId="0" fontId="0" fillId="9" borderId="11" xfId="0" applyFill="1" applyBorder="1" applyAlignment="1">
      <alignment horizontal="center"/>
    </xf>
    <xf numFmtId="0" fontId="0" fillId="9" borderId="1" xfId="0" applyFill="1" applyBorder="1" applyAlignment="1">
      <alignment horizontal="left"/>
    </xf>
    <xf numFmtId="0" fontId="16" fillId="0" borderId="0" xfId="0" applyFont="1" applyAlignment="1">
      <alignment horizontal="left"/>
    </xf>
    <xf numFmtId="0" fontId="0" fillId="9" borderId="2" xfId="0" applyFill="1" applyBorder="1" applyAlignment="1">
      <alignment horizontal="center"/>
    </xf>
    <xf numFmtId="0" fontId="0" fillId="9" borderId="0" xfId="0" applyFill="1" applyAlignment="1">
      <alignment horizontal="left"/>
    </xf>
    <xf numFmtId="0" fontId="8" fillId="0" borderId="1" xfId="0" applyFont="1" applyBorder="1" applyAlignment="1">
      <alignment horizontal="left"/>
    </xf>
    <xf numFmtId="0" fontId="0" fillId="0" borderId="28" xfId="0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/>
    <xf numFmtId="0" fontId="0" fillId="2" borderId="28" xfId="0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8" xfId="0" applyBorder="1"/>
    <xf numFmtId="0" fontId="0" fillId="0" borderId="16" xfId="0" applyBorder="1" applyAlignment="1">
      <alignment horizontal="center"/>
    </xf>
    <xf numFmtId="0" fontId="0" fillId="12" borderId="1" xfId="0" applyFill="1" applyBorder="1"/>
    <xf numFmtId="0" fontId="0" fillId="12" borderId="4" xfId="0" applyFill="1" applyBorder="1"/>
    <xf numFmtId="0" fontId="0" fillId="12" borderId="7" xfId="0" applyFill="1" applyBorder="1"/>
    <xf numFmtId="0" fontId="0" fillId="12" borderId="0" xfId="0" applyFill="1"/>
    <xf numFmtId="0" fontId="1" fillId="0" borderId="9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13" borderId="2" xfId="0" applyFont="1" applyFill="1" applyBorder="1"/>
    <xf numFmtId="0" fontId="0" fillId="0" borderId="14" xfId="0" applyBorder="1" applyAlignment="1">
      <alignment horizontal="left"/>
    </xf>
    <xf numFmtId="0" fontId="17" fillId="0" borderId="0" xfId="0" applyFont="1"/>
    <xf numFmtId="0" fontId="10" fillId="0" borderId="0" xfId="0" applyFont="1"/>
    <xf numFmtId="0" fontId="0" fillId="6" borderId="0" xfId="0" applyFill="1"/>
    <xf numFmtId="0" fontId="5" fillId="6" borderId="0" xfId="0" applyFont="1" applyFill="1"/>
    <xf numFmtId="0" fontId="0" fillId="0" borderId="30" xfId="0" applyBorder="1" applyAlignment="1">
      <alignment horizontal="center"/>
    </xf>
    <xf numFmtId="0" fontId="5" fillId="6" borderId="0" xfId="0" applyFont="1" applyFill="1" applyAlignment="1">
      <alignment horizontal="center" vertical="center"/>
    </xf>
    <xf numFmtId="0" fontId="8" fillId="0" borderId="0" xfId="0" applyFont="1"/>
    <xf numFmtId="0" fontId="0" fillId="0" borderId="33" xfId="0" applyBorder="1"/>
    <xf numFmtId="0" fontId="0" fillId="0" borderId="35" xfId="0" applyBorder="1"/>
    <xf numFmtId="0" fontId="0" fillId="0" borderId="1" xfId="0" applyBorder="1" applyAlignment="1">
      <alignment horizontal="right"/>
    </xf>
    <xf numFmtId="0" fontId="8" fillId="0" borderId="31" xfId="0" applyFont="1" applyBorder="1"/>
    <xf numFmtId="0" fontId="8" fillId="0" borderId="28" xfId="0" applyFont="1" applyBorder="1"/>
    <xf numFmtId="0" fontId="8" fillId="0" borderId="32" xfId="0" applyFont="1" applyBorder="1"/>
    <xf numFmtId="0" fontId="8" fillId="0" borderId="33" xfId="0" applyFont="1" applyBorder="1"/>
    <xf numFmtId="0" fontId="8" fillId="0" borderId="0" xfId="0" applyFont="1" applyAlignment="1">
      <alignment horizontal="center"/>
    </xf>
    <xf numFmtId="0" fontId="8" fillId="0" borderId="34" xfId="0" applyFont="1" applyBorder="1" applyAlignment="1">
      <alignment horizontal="center"/>
    </xf>
    <xf numFmtId="2" fontId="0" fillId="0" borderId="0" xfId="0" applyNumberFormat="1"/>
    <xf numFmtId="2" fontId="0" fillId="0" borderId="34" xfId="0" applyNumberFormat="1" applyBorder="1"/>
    <xf numFmtId="2" fontId="0" fillId="0" borderId="1" xfId="0" applyNumberFormat="1" applyBorder="1"/>
    <xf numFmtId="2" fontId="0" fillId="0" borderId="36" xfId="0" applyNumberFormat="1" applyBorder="1"/>
    <xf numFmtId="0" fontId="0" fillId="10" borderId="3" xfId="0" applyFill="1" applyBorder="1"/>
    <xf numFmtId="0" fontId="0" fillId="10" borderId="6" xfId="0" applyFill="1" applyBorder="1"/>
    <xf numFmtId="0" fontId="0" fillId="10" borderId="0" xfId="0" applyFill="1"/>
    <xf numFmtId="2" fontId="4" fillId="0" borderId="0" xfId="0" applyNumberFormat="1" applyFont="1"/>
    <xf numFmtId="2" fontId="4" fillId="0" borderId="5" xfId="0" applyNumberFormat="1" applyFont="1" applyBorder="1"/>
    <xf numFmtId="2" fontId="2" fillId="0" borderId="0" xfId="0" applyNumberFormat="1" applyFont="1"/>
    <xf numFmtId="2" fontId="2" fillId="0" borderId="5" xfId="0" applyNumberFormat="1" applyFont="1" applyBorder="1"/>
    <xf numFmtId="2" fontId="2" fillId="2" borderId="0" xfId="0" applyNumberFormat="1" applyFont="1" applyFill="1"/>
    <xf numFmtId="2" fontId="2" fillId="2" borderId="5" xfId="0" applyNumberFormat="1" applyFont="1" applyFill="1" applyBorder="1"/>
    <xf numFmtId="0" fontId="1" fillId="0" borderId="3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13" borderId="0" xfId="0" applyFont="1" applyFill="1"/>
    <xf numFmtId="0" fontId="0" fillId="12" borderId="3" xfId="0" applyFill="1" applyBorder="1"/>
    <xf numFmtId="0" fontId="0" fillId="0" borderId="9" xfId="0" applyBorder="1"/>
    <xf numFmtId="0" fontId="0" fillId="0" borderId="4" xfId="0" applyBorder="1"/>
    <xf numFmtId="0" fontId="0" fillId="12" borderId="6" xfId="0" applyFill="1" applyBorder="1"/>
    <xf numFmtId="0" fontId="0" fillId="0" borderId="10" xfId="0" applyBorder="1"/>
    <xf numFmtId="0" fontId="0" fillId="0" borderId="7" xfId="0" applyBorder="1"/>
    <xf numFmtId="0" fontId="0" fillId="10" borderId="1" xfId="0" applyFill="1" applyBorder="1"/>
    <xf numFmtId="0" fontId="1" fillId="13" borderId="1" xfId="0" applyFont="1" applyFill="1" applyBorder="1"/>
    <xf numFmtId="0" fontId="0" fillId="10" borderId="4" xfId="0" applyFill="1" applyBorder="1"/>
    <xf numFmtId="0" fontId="8" fillId="0" borderId="6" xfId="0" applyFont="1" applyBorder="1"/>
    <xf numFmtId="0" fontId="0" fillId="7" borderId="3" xfId="0" applyFill="1" applyBorder="1"/>
    <xf numFmtId="0" fontId="0" fillId="7" borderId="6" xfId="0" applyFill="1" applyBorder="1"/>
    <xf numFmtId="0" fontId="8" fillId="7" borderId="6" xfId="0" applyFont="1" applyFill="1" applyBorder="1"/>
    <xf numFmtId="0" fontId="8" fillId="0" borderId="3" xfId="0" applyFont="1" applyBorder="1"/>
    <xf numFmtId="0" fontId="8" fillId="10" borderId="0" xfId="0" applyFont="1" applyFill="1"/>
    <xf numFmtId="0" fontId="8" fillId="10" borderId="3" xfId="0" applyFont="1" applyFill="1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12" borderId="37" xfId="0" applyFill="1" applyBorder="1"/>
    <xf numFmtId="0" fontId="8" fillId="12" borderId="0" xfId="0" applyFont="1" applyFill="1"/>
    <xf numFmtId="0" fontId="18" fillId="0" borderId="0" xfId="0" applyFont="1" applyAlignment="1">
      <alignment horizontal="left" vertical="center" readingOrder="1"/>
    </xf>
    <xf numFmtId="0" fontId="19" fillId="0" borderId="0" xfId="0" applyFont="1" applyAlignment="1">
      <alignment horizontal="left" vertical="center" readingOrder="1"/>
    </xf>
    <xf numFmtId="0" fontId="1" fillId="0" borderId="0" xfId="0" applyFont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0" fontId="0" fillId="0" borderId="3" xfId="0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6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1295400</xdr:colOff>
      <xdr:row>63</xdr:row>
      <xdr:rowOff>19050</xdr:rowOff>
    </xdr:from>
    <xdr:to>
      <xdr:col>6</xdr:col>
      <xdr:colOff>4876800</xdr:colOff>
      <xdr:row>65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649075" y="12049125"/>
          <a:ext cx="35814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REFER</a:t>
          </a:r>
          <a:r>
            <a:rPr lang="en-US" sz="1100" baseline="0"/>
            <a:t> TO C. GATTUSO ESTIMATE, </a:t>
          </a:r>
        </a:p>
        <a:p>
          <a:r>
            <a:rPr lang="en-US" sz="1100"/>
            <a:t>BOE Report 131.NSCFB.03.05.05_Installation Coordination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1295400</xdr:colOff>
      <xdr:row>99</xdr:row>
      <xdr:rowOff>19050</xdr:rowOff>
    </xdr:from>
    <xdr:to>
      <xdr:col>6</xdr:col>
      <xdr:colOff>4876800</xdr:colOff>
      <xdr:row>101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1649075" y="12792075"/>
          <a:ext cx="35814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REFER</a:t>
          </a:r>
          <a:r>
            <a:rPr lang="en-US" sz="1100" baseline="0"/>
            <a:t> TO C. GATTUSO ESTIMATE, </a:t>
          </a:r>
        </a:p>
        <a:p>
          <a:r>
            <a:rPr lang="en-US" sz="1100"/>
            <a:t>BOE Report 131.NSCFB.03.05.05_Installation Coordination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1323975</xdr:colOff>
      <xdr:row>3</xdr:row>
      <xdr:rowOff>47625</xdr:rowOff>
    </xdr:from>
    <xdr:to>
      <xdr:col>6</xdr:col>
      <xdr:colOff>4905375</xdr:colOff>
      <xdr:row>5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1677650" y="295275"/>
          <a:ext cx="35814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REFER</a:t>
          </a:r>
          <a:r>
            <a:rPr lang="en-US" sz="1100" baseline="0"/>
            <a:t> TO C. GATTUSO ESTIMATE, </a:t>
          </a:r>
        </a:p>
        <a:p>
          <a:r>
            <a:rPr lang="en-US" sz="1100"/>
            <a:t>BOE Report 131.NSCFB.03.05.05_Installation Coordination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171450</xdr:rowOff>
        </xdr:from>
        <xdr:to>
          <xdr:col>5</xdr:col>
          <xdr:colOff>304800</xdr:colOff>
          <xdr:row>89</xdr:row>
          <xdr:rowOff>95250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4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523875</xdr:colOff>
          <xdr:row>49</xdr:row>
          <xdr:rowOff>171450</xdr:rowOff>
        </xdr:from>
        <xdr:to>
          <xdr:col>10</xdr:col>
          <xdr:colOff>781050</xdr:colOff>
          <xdr:row>89</xdr:row>
          <xdr:rowOff>95250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4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1019175</xdr:colOff>
          <xdr:row>45</xdr:row>
          <xdr:rowOff>161925</xdr:rowOff>
        </xdr:from>
        <xdr:to>
          <xdr:col>16</xdr:col>
          <xdr:colOff>228600</xdr:colOff>
          <xdr:row>85</xdr:row>
          <xdr:rowOff>85725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4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600076</xdr:colOff>
      <xdr:row>88</xdr:row>
      <xdr:rowOff>19050</xdr:rowOff>
    </xdr:from>
    <xdr:to>
      <xdr:col>5</xdr:col>
      <xdr:colOff>1323976</xdr:colOff>
      <xdr:row>131</xdr:row>
      <xdr:rowOff>132312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6" y="16230600"/>
          <a:ext cx="6858000" cy="830476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88</xdr:row>
          <xdr:rowOff>28575</xdr:rowOff>
        </xdr:from>
        <xdr:to>
          <xdr:col>12</xdr:col>
          <xdr:colOff>285750</xdr:colOff>
          <xdr:row>127</xdr:row>
          <xdr:rowOff>142875</xdr:rowOff>
        </xdr:to>
        <xdr:sp macro="" textlink="">
          <xdr:nvSpPr>
            <xdr:cNvPr id="11270" name="Object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4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409575</xdr:colOff>
          <xdr:row>88</xdr:row>
          <xdr:rowOff>38100</xdr:rowOff>
        </xdr:from>
        <xdr:to>
          <xdr:col>17</xdr:col>
          <xdr:colOff>1000125</xdr:colOff>
          <xdr:row>127</xdr:row>
          <xdr:rowOff>152400</xdr:rowOff>
        </xdr:to>
        <xdr:sp macro="" textlink="">
          <xdr:nvSpPr>
            <xdr:cNvPr id="11271" name="Object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4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1257300</xdr:colOff>
      <xdr:row>28</xdr:row>
      <xdr:rowOff>47625</xdr:rowOff>
    </xdr:from>
    <xdr:ext cx="4800600" cy="159518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7391400" y="6067425"/>
          <a:ext cx="4800600" cy="1595180"/>
        </a:xfrm>
        <a:prstGeom prst="rect">
          <a:avLst/>
        </a:prstGeom>
        <a:noFill/>
        <a:ln w="76200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4800">
              <a:solidFill>
                <a:srgbClr val="FF0000"/>
              </a:solidFill>
            </a:rPr>
            <a:t>this hasn't been updated in ages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25</xdr:row>
      <xdr:rowOff>0</xdr:rowOff>
    </xdr:from>
    <xdr:to>
      <xdr:col>18</xdr:col>
      <xdr:colOff>9525</xdr:colOff>
      <xdr:row>26</xdr:row>
      <xdr:rowOff>161925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 flipH="1" flipV="1">
          <a:off x="13582650" y="2171700"/>
          <a:ext cx="9525" cy="352425"/>
        </a:xfrm>
        <a:prstGeom prst="straightConnector1">
          <a:avLst/>
        </a:prstGeom>
        <a:ln w="38100">
          <a:solidFill>
            <a:srgbClr val="00B0F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285750</xdr:colOff>
      <xdr:row>24</xdr:row>
      <xdr:rowOff>171450</xdr:rowOff>
    </xdr:from>
    <xdr:to>
      <xdr:col>17</xdr:col>
      <xdr:colOff>638175</xdr:colOff>
      <xdr:row>25</xdr:row>
      <xdr:rowOff>9525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2152650" y="2152650"/>
          <a:ext cx="11420475" cy="28575"/>
        </a:xfrm>
        <a:prstGeom prst="straightConnector1">
          <a:avLst/>
        </a:prstGeom>
        <a:ln w="38100">
          <a:solidFill>
            <a:srgbClr val="00B0F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18</xdr:row>
      <xdr:rowOff>123825</xdr:rowOff>
    </xdr:from>
    <xdr:to>
      <xdr:col>3</xdr:col>
      <xdr:colOff>266700</xdr:colOff>
      <xdr:row>25</xdr:row>
      <xdr:rowOff>9525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 flipH="1" flipV="1">
          <a:off x="2124075" y="1514475"/>
          <a:ext cx="9525" cy="666750"/>
        </a:xfrm>
        <a:prstGeom prst="straightConnector1">
          <a:avLst/>
        </a:prstGeom>
        <a:ln w="38100">
          <a:solidFill>
            <a:srgbClr val="00B0F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</xdr:colOff>
      <xdr:row>21</xdr:row>
      <xdr:rowOff>0</xdr:rowOff>
    </xdr:from>
    <xdr:to>
      <xdr:col>5</xdr:col>
      <xdr:colOff>609600</xdr:colOff>
      <xdr:row>21</xdr:row>
      <xdr:rowOff>9525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CxnSpPr/>
      </xdr:nvCxnSpPr>
      <xdr:spPr>
        <a:xfrm flipV="1">
          <a:off x="3581400" y="3295650"/>
          <a:ext cx="590550" cy="9525"/>
        </a:xfrm>
        <a:prstGeom prst="straightConnector1">
          <a:avLst/>
        </a:prstGeom>
        <a:ln w="25400">
          <a:solidFill>
            <a:schemeClr val="accent5">
              <a:lumMod val="75000"/>
            </a:schemeClr>
          </a:solidFill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21</xdr:row>
      <xdr:rowOff>0</xdr:rowOff>
    </xdr:from>
    <xdr:to>
      <xdr:col>8</xdr:col>
      <xdr:colOff>590550</xdr:colOff>
      <xdr:row>21</xdr:row>
      <xdr:rowOff>9525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CxnSpPr/>
      </xdr:nvCxnSpPr>
      <xdr:spPr>
        <a:xfrm flipV="1">
          <a:off x="5905500" y="3295650"/>
          <a:ext cx="590550" cy="9525"/>
        </a:xfrm>
        <a:prstGeom prst="straightConnector1">
          <a:avLst/>
        </a:prstGeom>
        <a:ln w="25400">
          <a:solidFill>
            <a:schemeClr val="accent5">
              <a:lumMod val="75000"/>
            </a:schemeClr>
          </a:solidFill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590550</xdr:colOff>
      <xdr:row>21</xdr:row>
      <xdr:rowOff>9525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/>
      </xdr:nvCxnSpPr>
      <xdr:spPr>
        <a:xfrm flipV="1">
          <a:off x="8248650" y="3295650"/>
          <a:ext cx="590550" cy="9525"/>
        </a:xfrm>
        <a:prstGeom prst="straightConnector1">
          <a:avLst/>
        </a:prstGeom>
        <a:ln w="25400">
          <a:solidFill>
            <a:schemeClr val="accent5">
              <a:lumMod val="75000"/>
            </a:schemeClr>
          </a:solidFill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21</xdr:row>
      <xdr:rowOff>0</xdr:rowOff>
    </xdr:from>
    <xdr:to>
      <xdr:col>14</xdr:col>
      <xdr:colOff>590550</xdr:colOff>
      <xdr:row>21</xdr:row>
      <xdr:rowOff>9525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/>
      </xdr:nvCxnSpPr>
      <xdr:spPr>
        <a:xfrm flipV="1">
          <a:off x="10591800" y="3295650"/>
          <a:ext cx="590550" cy="9525"/>
        </a:xfrm>
        <a:prstGeom prst="straightConnector1">
          <a:avLst/>
        </a:prstGeom>
        <a:ln w="25400">
          <a:solidFill>
            <a:schemeClr val="accent5">
              <a:lumMod val="75000"/>
            </a:schemeClr>
          </a:solidFill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20</xdr:row>
      <xdr:rowOff>180975</xdr:rowOff>
    </xdr:from>
    <xdr:to>
      <xdr:col>18</xdr:col>
      <xdr:colOff>38100</xdr:colOff>
      <xdr:row>21</xdr:row>
      <xdr:rowOff>9526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CxnSpPr/>
      </xdr:nvCxnSpPr>
      <xdr:spPr>
        <a:xfrm flipV="1">
          <a:off x="12934950" y="3286125"/>
          <a:ext cx="685800" cy="19051"/>
        </a:xfrm>
        <a:prstGeom prst="straightConnector1">
          <a:avLst/>
        </a:prstGeom>
        <a:ln w="25400">
          <a:solidFill>
            <a:schemeClr val="accent5">
              <a:lumMod val="75000"/>
            </a:schemeClr>
          </a:solidFill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66675</xdr:colOff>
      <xdr:row>23</xdr:row>
      <xdr:rowOff>0</xdr:rowOff>
    </xdr:from>
    <xdr:to>
      <xdr:col>18</xdr:col>
      <xdr:colOff>180975</xdr:colOff>
      <xdr:row>23</xdr:row>
      <xdr:rowOff>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>
          <a:off x="1933575" y="3676650"/>
          <a:ext cx="11830050" cy="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209550</xdr:colOff>
      <xdr:row>18</xdr:row>
      <xdr:rowOff>104775</xdr:rowOff>
    </xdr:from>
    <xdr:to>
      <xdr:col>18</xdr:col>
      <xdr:colOff>219075</xdr:colOff>
      <xdr:row>22</xdr:row>
      <xdr:rowOff>180975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/>
      </xdr:nvCxnSpPr>
      <xdr:spPr>
        <a:xfrm flipH="1">
          <a:off x="13792200" y="2828925"/>
          <a:ext cx="9525" cy="838200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  <a:head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</xdr:colOff>
      <xdr:row>18</xdr:row>
      <xdr:rowOff>104775</xdr:rowOff>
    </xdr:from>
    <xdr:to>
      <xdr:col>3</xdr:col>
      <xdr:colOff>76201</xdr:colOff>
      <xdr:row>23</xdr:row>
      <xdr:rowOff>19050</xdr:rowOff>
    </xdr:to>
    <xdr:cxnSp macro="">
      <xdr:nvCxnSpPr>
        <xdr:cNvPr id="26" name="Straight Connector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CxnSpPr/>
      </xdr:nvCxnSpPr>
      <xdr:spPr>
        <a:xfrm>
          <a:off x="1924050" y="2828925"/>
          <a:ext cx="19051" cy="866775"/>
        </a:xfrm>
        <a:prstGeom prst="line">
          <a:avLst/>
        </a:prstGeom>
        <a:ln w="38100">
          <a:solidFill>
            <a:schemeClr val="accent2">
              <a:lumMod val="75000"/>
            </a:schemeClr>
          </a:solidFill>
          <a:head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57150</xdr:colOff>
      <xdr:row>32</xdr:row>
      <xdr:rowOff>104775</xdr:rowOff>
    </xdr:from>
    <xdr:to>
      <xdr:col>22</xdr:col>
      <xdr:colOff>28575</xdr:colOff>
      <xdr:row>32</xdr:row>
      <xdr:rowOff>114300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CxnSpPr/>
      </xdr:nvCxnSpPr>
      <xdr:spPr>
        <a:xfrm>
          <a:off x="7458075" y="4924425"/>
          <a:ext cx="9410700" cy="9525"/>
        </a:xfrm>
        <a:prstGeom prst="line">
          <a:avLst/>
        </a:prstGeom>
        <a:ln w="57150"/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38100</xdr:colOff>
      <xdr:row>30</xdr:row>
      <xdr:rowOff>28575</xdr:rowOff>
    </xdr:from>
    <xdr:to>
      <xdr:col>22</xdr:col>
      <xdr:colOff>47625</xdr:colOff>
      <xdr:row>32</xdr:row>
      <xdr:rowOff>95250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CxnSpPr/>
      </xdr:nvCxnSpPr>
      <xdr:spPr>
        <a:xfrm flipH="1" flipV="1">
          <a:off x="16878300" y="4467225"/>
          <a:ext cx="9525" cy="447675"/>
        </a:xfrm>
        <a:prstGeom prst="straightConnector1">
          <a:avLst/>
        </a:prstGeom>
        <a:ln w="57150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38100</xdr:colOff>
      <xdr:row>30</xdr:row>
      <xdr:rowOff>38100</xdr:rowOff>
    </xdr:from>
    <xdr:to>
      <xdr:col>10</xdr:col>
      <xdr:colOff>47625</xdr:colOff>
      <xdr:row>32</xdr:row>
      <xdr:rowOff>104775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CxnSpPr/>
      </xdr:nvCxnSpPr>
      <xdr:spPr>
        <a:xfrm flipH="1" flipV="1">
          <a:off x="7439025" y="4476750"/>
          <a:ext cx="9525" cy="447675"/>
        </a:xfrm>
        <a:prstGeom prst="straightConnector1">
          <a:avLst/>
        </a:prstGeom>
        <a:ln w="57150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21</xdr:row>
      <xdr:rowOff>0</xdr:rowOff>
    </xdr:from>
    <xdr:to>
      <xdr:col>2</xdr:col>
      <xdr:colOff>590550</xdr:colOff>
      <xdr:row>21</xdr:row>
      <xdr:rowOff>9525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CxnSpPr/>
      </xdr:nvCxnSpPr>
      <xdr:spPr>
        <a:xfrm flipV="1">
          <a:off x="1219200" y="3295650"/>
          <a:ext cx="590550" cy="9525"/>
        </a:xfrm>
        <a:prstGeom prst="straightConnector1">
          <a:avLst/>
        </a:prstGeom>
        <a:ln w="25400">
          <a:solidFill>
            <a:schemeClr val="accent5">
              <a:lumMod val="75000"/>
            </a:schemeClr>
          </a:solidFill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38100</xdr:colOff>
      <xdr:row>19</xdr:row>
      <xdr:rowOff>19051</xdr:rowOff>
    </xdr:from>
    <xdr:to>
      <xdr:col>18</xdr:col>
      <xdr:colOff>47625</xdr:colOff>
      <xdr:row>21</xdr:row>
      <xdr:rowOff>28575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CxnSpPr/>
      </xdr:nvCxnSpPr>
      <xdr:spPr>
        <a:xfrm flipH="1">
          <a:off x="13620750" y="2933701"/>
          <a:ext cx="9525" cy="390524"/>
        </a:xfrm>
        <a:prstGeom prst="straightConnector1">
          <a:avLst/>
        </a:prstGeom>
        <a:ln w="25400">
          <a:solidFill>
            <a:schemeClr val="accent5">
              <a:lumMod val="75000"/>
            </a:schemeClr>
          </a:solidFill>
          <a:headEnd type="triangle"/>
          <a:tailEnd type="non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95566</xdr:colOff>
      <xdr:row>2</xdr:row>
      <xdr:rowOff>53474</xdr:rowOff>
    </xdr:from>
    <xdr:to>
      <xdr:col>30</xdr:col>
      <xdr:colOff>110169</xdr:colOff>
      <xdr:row>62</xdr:row>
      <xdr:rowOff>73318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pSpPr/>
      </xdr:nvGrpSpPr>
      <xdr:grpSpPr>
        <a:xfrm>
          <a:off x="707887" y="434474"/>
          <a:ext cx="17771925" cy="11449844"/>
          <a:chOff x="706754" y="434474"/>
          <a:chExt cx="17739040" cy="11449844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GrpSpPr/>
        </xdr:nvGrpSpPr>
        <xdr:grpSpPr>
          <a:xfrm>
            <a:off x="706754" y="434474"/>
            <a:ext cx="17739040" cy="11449844"/>
            <a:chOff x="677092" y="444500"/>
            <a:chExt cx="17751156" cy="11449844"/>
          </a:xfrm>
        </xdr:grpSpPr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00000000-0008-0000-0C00-00000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77092" y="444500"/>
              <a:ext cx="17751156" cy="11449844"/>
            </a:xfrm>
            <a:prstGeom prst="rect">
              <a:avLst/>
            </a:prstGeom>
          </xdr:spPr>
        </xdr:pic>
        <xdr:sp macro="" textlink="">
          <xdr:nvSpPr>
            <xdr:cNvPr id="4" name="Rectangle: Rounded Corners 3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SpPr/>
          </xdr:nvSpPr>
          <xdr:spPr>
            <a:xfrm>
              <a:off x="11300598" y="5167312"/>
              <a:ext cx="1389898" cy="2196704"/>
            </a:xfrm>
            <a:prstGeom prst="roundRect">
              <a:avLst/>
            </a:prstGeom>
            <a:solidFill>
              <a:srgbClr val="FFFF00">
                <a:alpha val="17000"/>
              </a:srgbClr>
            </a:solidFill>
            <a:ln w="57150">
              <a:solidFill>
                <a:schemeClr val="accent2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SpPr txBox="1"/>
          </xdr:nvSpPr>
          <xdr:spPr>
            <a:xfrm>
              <a:off x="12565481" y="6304358"/>
              <a:ext cx="1958577" cy="609013"/>
            </a:xfrm>
            <a:prstGeom prst="rect">
              <a:avLst/>
            </a:prstGeom>
            <a:solidFill>
              <a:schemeClr val="bg1"/>
            </a:solidFill>
            <a:ln w="57150">
              <a:solidFill>
                <a:schemeClr val="accent2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n-US" sz="1100"/>
                <a:t>REMOVAL OF GERARDI BOXES MANDATE REMOVAL OF MI-14 LCW &amp; FLUORINERT LINES</a:t>
              </a:r>
            </a:p>
          </xdr:txBody>
        </xdr:sp>
      </xdr:grpSp>
      <xdr:sp macro="" textlink="">
        <xdr:nvSpPr>
          <xdr:cNvPr id="14" name="Rectangle: Rounded Corners 13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SpPr/>
        </xdr:nvSpPr>
        <xdr:spPr>
          <a:xfrm>
            <a:off x="6408069" y="5514474"/>
            <a:ext cx="1389063" cy="518026"/>
          </a:xfrm>
          <a:prstGeom prst="roundRect">
            <a:avLst/>
          </a:prstGeom>
          <a:solidFill>
            <a:srgbClr val="FFFF00">
              <a:alpha val="17000"/>
            </a:srgbClr>
          </a:solidFill>
          <a:ln w="57150"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SpPr txBox="1"/>
        </xdr:nvSpPr>
        <xdr:spPr>
          <a:xfrm>
            <a:off x="4632893" y="5896310"/>
            <a:ext cx="1957324" cy="609013"/>
          </a:xfrm>
          <a:prstGeom prst="rect">
            <a:avLst/>
          </a:prstGeom>
          <a:solidFill>
            <a:schemeClr val="bg1"/>
          </a:solidFill>
          <a:ln w="57150">
            <a:solidFill>
              <a:schemeClr val="accent2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1100"/>
              <a:t>2" IPS</a:t>
            </a:r>
            <a:r>
              <a:rPr lang="en-US" sz="1100" baseline="0"/>
              <a:t> SS LCW FILL LINE TO BE LOCATED THRU ONE OF THESE PENETRATIONS</a:t>
            </a:r>
            <a:endParaRPr 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48286</xdr:colOff>
      <xdr:row>2</xdr:row>
      <xdr:rowOff>49609</xdr:rowOff>
    </xdr:from>
    <xdr:to>
      <xdr:col>30</xdr:col>
      <xdr:colOff>63085</xdr:colOff>
      <xdr:row>62</xdr:row>
      <xdr:rowOff>60192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pSpPr/>
      </xdr:nvGrpSpPr>
      <xdr:grpSpPr>
        <a:xfrm>
          <a:off x="653520" y="426640"/>
          <a:ext cx="17566596" cy="11321521"/>
          <a:chOff x="653520" y="426640"/>
          <a:chExt cx="17566596" cy="11321521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GrpSpPr/>
        </xdr:nvGrpSpPr>
        <xdr:grpSpPr>
          <a:xfrm>
            <a:off x="653520" y="426640"/>
            <a:ext cx="17566596" cy="11321521"/>
            <a:chOff x="653520" y="426640"/>
            <a:chExt cx="17566596" cy="11321521"/>
          </a:xfrm>
        </xdr:grpSpPr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00000000-0008-0000-0D00-00000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53520" y="426640"/>
              <a:ext cx="17566596" cy="11321521"/>
            </a:xfrm>
            <a:prstGeom prst="rect">
              <a:avLst/>
            </a:prstGeom>
          </xdr:spPr>
        </xdr:pic>
        <xdr:sp macro="" textlink="">
          <xdr:nvSpPr>
            <xdr:cNvPr id="3" name="Rectangle: Rounded Corners 2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SpPr/>
          </xdr:nvSpPr>
          <xdr:spPr>
            <a:xfrm>
              <a:off x="5208983" y="4425155"/>
              <a:ext cx="1389898" cy="1303735"/>
            </a:xfrm>
            <a:prstGeom prst="roundRect">
              <a:avLst/>
            </a:prstGeom>
            <a:solidFill>
              <a:srgbClr val="FFFF00">
                <a:alpha val="17000"/>
              </a:srgbClr>
            </a:solidFill>
            <a:ln w="57150">
              <a:solidFill>
                <a:schemeClr val="accent2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SpPr txBox="1"/>
          </xdr:nvSpPr>
          <xdr:spPr>
            <a:xfrm>
              <a:off x="3775117" y="5393531"/>
              <a:ext cx="1958577" cy="609013"/>
            </a:xfrm>
            <a:prstGeom prst="rect">
              <a:avLst/>
            </a:prstGeom>
            <a:solidFill>
              <a:schemeClr val="bg1"/>
            </a:solidFill>
            <a:ln w="57150">
              <a:solidFill>
                <a:schemeClr val="accent2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100"/>
                <a:t>2" IPS</a:t>
              </a:r>
              <a:r>
                <a:rPr lang="en-US" sz="1100" baseline="0"/>
                <a:t> SS LCW FILL LINE TO BE LOCATED THRU ONE OF THESE PENETRATIONS</a:t>
              </a:r>
              <a:endParaRPr lang="en-US" sz="1100"/>
            </a:p>
          </xdr:txBody>
        </xdr:sp>
      </xdr:grpSp>
      <xdr:sp macro="" textlink="">
        <xdr:nvSpPr>
          <xdr:cNvPr id="6" name="Rectangle: Rounded Corners 5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/>
        </xdr:nvSpPr>
        <xdr:spPr>
          <a:xfrm>
            <a:off x="12491642" y="2579685"/>
            <a:ext cx="2514933" cy="2639221"/>
          </a:xfrm>
          <a:prstGeom prst="roundRect">
            <a:avLst/>
          </a:prstGeom>
          <a:solidFill>
            <a:srgbClr val="FFFF00">
              <a:alpha val="17000"/>
            </a:srgbClr>
          </a:solidFill>
          <a:ln w="57150"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SpPr txBox="1"/>
        </xdr:nvSpPr>
        <xdr:spPr>
          <a:xfrm>
            <a:off x="12154297" y="2863451"/>
            <a:ext cx="2172891" cy="731696"/>
          </a:xfrm>
          <a:prstGeom prst="rect">
            <a:avLst/>
          </a:prstGeom>
          <a:solidFill>
            <a:schemeClr val="bg1"/>
          </a:solidFill>
          <a:ln w="57150">
            <a:solidFill>
              <a:schemeClr val="accent2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1100"/>
              <a:t>REMOVAL OF GERARDI BOXES MANDATE REMOVAL OF MI-14 LCW &amp; FLUORINERT LINES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1854B-DDF3-4DAB-BCBC-CD3FE6D7E51B}">
  <dimension ref="A1:L139"/>
  <sheetViews>
    <sheetView topLeftCell="A109" workbookViewId="0">
      <selection activeCell="B130" sqref="B130"/>
    </sheetView>
  </sheetViews>
  <sheetFormatPr defaultRowHeight="15" x14ac:dyDescent="0.25"/>
  <cols>
    <col min="1" max="1" width="5.7109375" customWidth="1"/>
    <col min="2" max="2" width="80.7109375" customWidth="1"/>
    <col min="3" max="3" width="18.7109375" customWidth="1"/>
    <col min="4" max="4" width="15.7109375" customWidth="1"/>
    <col min="5" max="5" width="18.7109375" customWidth="1"/>
    <col min="6" max="6" width="15.7109375" customWidth="1"/>
    <col min="7" max="7" width="75.7109375" customWidth="1"/>
  </cols>
  <sheetData>
    <row r="1" spans="1:12" s="1" customFormat="1" ht="20.100000000000001" customHeight="1" x14ac:dyDescent="0.3">
      <c r="B1" s="1" t="s">
        <v>449</v>
      </c>
      <c r="C1" s="250"/>
      <c r="D1" s="250"/>
      <c r="E1" s="250"/>
      <c r="F1" s="250"/>
    </row>
    <row r="2" spans="1:12" s="1" customFormat="1" ht="20.100000000000001" customHeight="1" x14ac:dyDescent="0.3">
      <c r="B2" s="1" t="s">
        <v>450</v>
      </c>
      <c r="C2" s="250"/>
      <c r="D2" s="250"/>
      <c r="E2" s="250"/>
      <c r="F2" s="250"/>
    </row>
    <row r="3" spans="1:12" s="1" customFormat="1" ht="20.100000000000001" customHeight="1" x14ac:dyDescent="0.3">
      <c r="B3" s="1" t="s">
        <v>448</v>
      </c>
      <c r="C3" s="250"/>
      <c r="D3" s="250"/>
      <c r="E3" s="250"/>
      <c r="F3" s="250"/>
    </row>
    <row r="4" spans="1:12" s="1" customFormat="1" ht="20.100000000000001" customHeight="1" x14ac:dyDescent="0.3">
      <c r="C4" s="251" t="s">
        <v>3</v>
      </c>
      <c r="D4" s="250"/>
      <c r="E4" s="251" t="s">
        <v>4</v>
      </c>
      <c r="F4" s="252"/>
    </row>
    <row r="5" spans="1:12" s="1" customFormat="1" ht="20.100000000000001" customHeight="1" x14ac:dyDescent="0.3">
      <c r="B5" s="1" t="s">
        <v>1</v>
      </c>
      <c r="C5" s="251" t="s">
        <v>2</v>
      </c>
      <c r="D5" s="250"/>
      <c r="E5" s="251" t="s">
        <v>2</v>
      </c>
      <c r="F5" s="252"/>
      <c r="G5" s="1" t="s">
        <v>366</v>
      </c>
    </row>
    <row r="6" spans="1:12" s="1" customFormat="1" ht="20.100000000000001" customHeight="1" thickBot="1" x14ac:dyDescent="0.35">
      <c r="A6" s="2"/>
      <c r="B6" s="2"/>
      <c r="C6" s="8" t="s">
        <v>12</v>
      </c>
      <c r="D6" s="3" t="s">
        <v>13</v>
      </c>
      <c r="E6" s="8" t="s">
        <v>12</v>
      </c>
      <c r="F6" s="11" t="s">
        <v>13</v>
      </c>
      <c r="G6" s="2"/>
      <c r="H6" s="2"/>
      <c r="I6" s="2"/>
      <c r="J6" s="2"/>
      <c r="K6" s="2"/>
      <c r="L6" s="2"/>
    </row>
    <row r="7" spans="1:12" s="5" customFormat="1" ht="20.100000000000001" customHeight="1" x14ac:dyDescent="0.3">
      <c r="A7" s="193"/>
      <c r="B7" s="193" t="s">
        <v>337</v>
      </c>
      <c r="C7" s="190"/>
      <c r="D7" s="191"/>
      <c r="E7" s="190"/>
      <c r="F7" s="192"/>
    </row>
    <row r="8" spans="1:12" x14ac:dyDescent="0.25">
      <c r="C8" s="9"/>
      <c r="E8" s="9"/>
      <c r="F8" s="12"/>
    </row>
    <row r="9" spans="1:12" x14ac:dyDescent="0.25">
      <c r="B9" t="s">
        <v>29</v>
      </c>
      <c r="C9" s="9" t="s">
        <v>31</v>
      </c>
      <c r="D9">
        <v>200</v>
      </c>
      <c r="E9" s="9"/>
      <c r="F9" s="12"/>
    </row>
    <row r="10" spans="1:12" x14ac:dyDescent="0.25">
      <c r="C10" s="9" t="s">
        <v>30</v>
      </c>
      <c r="D10">
        <v>24</v>
      </c>
      <c r="E10" s="9"/>
      <c r="F10" s="12"/>
    </row>
    <row r="11" spans="1:12" x14ac:dyDescent="0.25">
      <c r="C11" s="9" t="s">
        <v>32</v>
      </c>
      <c r="D11">
        <v>24</v>
      </c>
      <c r="E11" s="9"/>
      <c r="F11" s="12"/>
    </row>
    <row r="12" spans="1:12" x14ac:dyDescent="0.25">
      <c r="C12" s="9" t="s">
        <v>33</v>
      </c>
      <c r="D12">
        <v>400</v>
      </c>
      <c r="E12" s="9"/>
      <c r="F12" s="12"/>
    </row>
    <row r="13" spans="1:12" x14ac:dyDescent="0.25">
      <c r="C13" s="9"/>
      <c r="E13" s="9"/>
      <c r="F13" s="12"/>
    </row>
    <row r="14" spans="1:12" x14ac:dyDescent="0.25">
      <c r="B14" t="s">
        <v>34</v>
      </c>
      <c r="C14" s="9" t="s">
        <v>31</v>
      </c>
      <c r="D14">
        <v>60</v>
      </c>
      <c r="E14" s="9"/>
      <c r="F14" s="12"/>
    </row>
    <row r="15" spans="1:12" x14ac:dyDescent="0.25">
      <c r="C15" s="9" t="s">
        <v>30</v>
      </c>
      <c r="D15">
        <v>16</v>
      </c>
      <c r="E15" s="9"/>
      <c r="F15" s="12"/>
    </row>
    <row r="16" spans="1:12" x14ac:dyDescent="0.25">
      <c r="C16" s="9" t="s">
        <v>32</v>
      </c>
      <c r="D16">
        <v>16</v>
      </c>
      <c r="E16" s="9"/>
      <c r="F16" s="12"/>
    </row>
    <row r="17" spans="1:12" x14ac:dyDescent="0.25">
      <c r="C17" s="9" t="s">
        <v>33</v>
      </c>
      <c r="D17">
        <v>100</v>
      </c>
      <c r="E17" s="9"/>
      <c r="F17" s="12"/>
    </row>
    <row r="18" spans="1:12" x14ac:dyDescent="0.25">
      <c r="C18" s="9" t="s">
        <v>334</v>
      </c>
      <c r="D18">
        <v>60</v>
      </c>
      <c r="E18" s="9"/>
      <c r="F18" s="12"/>
    </row>
    <row r="19" spans="1:12" x14ac:dyDescent="0.25">
      <c r="C19" s="9"/>
      <c r="E19" s="9"/>
      <c r="F19" s="12"/>
    </row>
    <row r="20" spans="1:12" x14ac:dyDescent="0.25">
      <c r="B20" t="s">
        <v>371</v>
      </c>
      <c r="C20" s="9" t="s">
        <v>31</v>
      </c>
      <c r="D20">
        <v>120</v>
      </c>
      <c r="E20" s="9"/>
      <c r="F20" s="12"/>
    </row>
    <row r="21" spans="1:12" x14ac:dyDescent="0.25">
      <c r="C21" s="9" t="s">
        <v>30</v>
      </c>
      <c r="D21">
        <v>20</v>
      </c>
      <c r="E21" s="9"/>
      <c r="F21" s="12"/>
    </row>
    <row r="22" spans="1:12" x14ac:dyDescent="0.25">
      <c r="C22" s="9" t="s">
        <v>32</v>
      </c>
      <c r="D22">
        <v>20</v>
      </c>
      <c r="E22" s="9"/>
      <c r="F22" s="12"/>
    </row>
    <row r="23" spans="1:12" x14ac:dyDescent="0.25">
      <c r="C23" s="9" t="s">
        <v>33</v>
      </c>
      <c r="D23">
        <v>40</v>
      </c>
      <c r="E23" s="9"/>
      <c r="F23" s="12"/>
    </row>
    <row r="24" spans="1:12" x14ac:dyDescent="0.25">
      <c r="C24" s="9"/>
      <c r="E24" s="9"/>
      <c r="F24" s="12"/>
    </row>
    <row r="25" spans="1:12" x14ac:dyDescent="0.25">
      <c r="B25" t="s">
        <v>372</v>
      </c>
      <c r="C25" s="9" t="s">
        <v>31</v>
      </c>
      <c r="D25">
        <v>40</v>
      </c>
      <c r="E25" s="9"/>
      <c r="F25" s="12"/>
    </row>
    <row r="26" spans="1:12" x14ac:dyDescent="0.25">
      <c r="C26" s="9" t="s">
        <v>30</v>
      </c>
      <c r="D26">
        <v>4</v>
      </c>
      <c r="E26" s="9"/>
      <c r="F26" s="12"/>
    </row>
    <row r="27" spans="1:12" x14ac:dyDescent="0.25">
      <c r="C27" s="9" t="s">
        <v>32</v>
      </c>
      <c r="D27">
        <v>4</v>
      </c>
      <c r="E27" s="9"/>
      <c r="F27" s="12"/>
    </row>
    <row r="28" spans="1:12" x14ac:dyDescent="0.25">
      <c r="C28" s="9" t="s">
        <v>33</v>
      </c>
      <c r="D28">
        <v>60</v>
      </c>
      <c r="E28" s="9"/>
      <c r="F28" s="12"/>
    </row>
    <row r="29" spans="1:12" x14ac:dyDescent="0.25">
      <c r="C29" s="9"/>
      <c r="E29" s="9"/>
      <c r="F29" s="12"/>
    </row>
    <row r="30" spans="1:12" s="189" customFormat="1" ht="15.75" thickBot="1" x14ac:dyDescent="0.3">
      <c r="A30" s="186"/>
      <c r="B30" s="186"/>
      <c r="C30" s="187"/>
      <c r="D30" s="186"/>
      <c r="E30" s="187"/>
      <c r="F30" s="188"/>
      <c r="G30" s="186"/>
      <c r="H30" s="186"/>
      <c r="I30" s="186"/>
      <c r="J30" s="186"/>
      <c r="K30" s="186"/>
      <c r="L30" s="186"/>
    </row>
    <row r="31" spans="1:12" s="5" customFormat="1" ht="20.100000000000001" customHeight="1" x14ac:dyDescent="0.3">
      <c r="A31" s="193"/>
      <c r="B31" s="193" t="s">
        <v>335</v>
      </c>
      <c r="C31" s="190"/>
      <c r="D31" s="191"/>
      <c r="E31" s="190"/>
      <c r="F31" s="192"/>
    </row>
    <row r="32" spans="1:12" x14ac:dyDescent="0.25">
      <c r="C32" s="9"/>
      <c r="E32" s="9"/>
      <c r="F32" s="12"/>
    </row>
    <row r="33" spans="2:7" ht="18.75" x14ac:dyDescent="0.3">
      <c r="B33" s="5" t="s">
        <v>324</v>
      </c>
      <c r="C33" s="9"/>
      <c r="E33" s="9"/>
      <c r="F33" s="12"/>
    </row>
    <row r="34" spans="2:7" x14ac:dyDescent="0.25">
      <c r="B34" t="s">
        <v>0</v>
      </c>
      <c r="C34" s="9" t="s">
        <v>17</v>
      </c>
      <c r="D34">
        <v>48</v>
      </c>
      <c r="E34" s="9"/>
      <c r="F34" s="12"/>
      <c r="G34" t="s">
        <v>426</v>
      </c>
    </row>
    <row r="35" spans="2:7" x14ac:dyDescent="0.25">
      <c r="B35" t="s">
        <v>341</v>
      </c>
      <c r="C35" s="9" t="s">
        <v>17</v>
      </c>
      <c r="D35">
        <v>48</v>
      </c>
      <c r="E35" s="9"/>
      <c r="F35" s="12"/>
      <c r="G35" t="s">
        <v>426</v>
      </c>
    </row>
    <row r="36" spans="2:7" x14ac:dyDescent="0.25">
      <c r="B36" t="s">
        <v>7</v>
      </c>
      <c r="C36" s="9"/>
      <c r="E36" s="9" t="s">
        <v>19</v>
      </c>
      <c r="F36" s="12">
        <v>16</v>
      </c>
      <c r="G36" t="s">
        <v>374</v>
      </c>
    </row>
    <row r="37" spans="2:7" x14ac:dyDescent="0.25">
      <c r="B37" t="s">
        <v>5</v>
      </c>
      <c r="C37" s="9"/>
      <c r="E37" s="9" t="s">
        <v>19</v>
      </c>
      <c r="F37" s="12">
        <v>80</v>
      </c>
      <c r="G37" t="s">
        <v>373</v>
      </c>
    </row>
    <row r="38" spans="2:7" x14ac:dyDescent="0.25">
      <c r="C38" s="9"/>
      <c r="E38" s="9"/>
      <c r="F38" s="12"/>
    </row>
    <row r="39" spans="2:7" ht="18.75" x14ac:dyDescent="0.3">
      <c r="B39" s="5" t="s">
        <v>14</v>
      </c>
      <c r="C39" s="9"/>
      <c r="E39" s="9"/>
      <c r="F39" s="12"/>
    </row>
    <row r="40" spans="2:7" x14ac:dyDescent="0.25">
      <c r="B40" t="s">
        <v>6</v>
      </c>
      <c r="C40" s="9"/>
      <c r="E40" s="9" t="s">
        <v>19</v>
      </c>
      <c r="F40" s="12">
        <v>120</v>
      </c>
      <c r="G40" t="s">
        <v>394</v>
      </c>
    </row>
    <row r="41" spans="2:7" x14ac:dyDescent="0.25">
      <c r="B41" t="s">
        <v>342</v>
      </c>
      <c r="C41" s="9"/>
      <c r="E41" s="9" t="s">
        <v>19</v>
      </c>
      <c r="F41" s="12">
        <v>16</v>
      </c>
    </row>
    <row r="42" spans="2:7" x14ac:dyDescent="0.25">
      <c r="C42" s="9"/>
      <c r="E42" s="9"/>
      <c r="F42" s="12"/>
    </row>
    <row r="43" spans="2:7" ht="18.75" x14ac:dyDescent="0.3">
      <c r="B43" s="5" t="s">
        <v>15</v>
      </c>
      <c r="C43" s="9"/>
      <c r="E43" s="9"/>
      <c r="F43" s="12"/>
    </row>
    <row r="44" spans="2:7" x14ac:dyDescent="0.25">
      <c r="B44" t="s">
        <v>352</v>
      </c>
      <c r="C44" s="9"/>
      <c r="E44" s="9" t="s">
        <v>19</v>
      </c>
      <c r="F44" s="12">
        <v>120</v>
      </c>
      <c r="G44" t="s">
        <v>395</v>
      </c>
    </row>
    <row r="45" spans="2:7" x14ac:dyDescent="0.25">
      <c r="C45" s="9"/>
      <c r="E45" s="9"/>
      <c r="F45" s="12"/>
    </row>
    <row r="46" spans="2:7" ht="18.75" x14ac:dyDescent="0.3">
      <c r="B46" s="5" t="s">
        <v>375</v>
      </c>
      <c r="C46" s="9"/>
      <c r="E46" s="9"/>
      <c r="F46" s="12"/>
    </row>
    <row r="47" spans="2:7" x14ac:dyDescent="0.25">
      <c r="B47" t="s">
        <v>332</v>
      </c>
      <c r="C47" s="9" t="s">
        <v>17</v>
      </c>
      <c r="D47">
        <v>48</v>
      </c>
      <c r="E47" s="9"/>
      <c r="F47" s="12"/>
      <c r="G47" t="s">
        <v>426</v>
      </c>
    </row>
    <row r="48" spans="2:7" x14ac:dyDescent="0.25">
      <c r="C48" s="9" t="s">
        <v>351</v>
      </c>
      <c r="D48">
        <v>8</v>
      </c>
      <c r="E48" s="9"/>
      <c r="F48" s="12"/>
      <c r="G48" t="s">
        <v>427</v>
      </c>
    </row>
    <row r="49" spans="1:12" x14ac:dyDescent="0.25">
      <c r="B49" t="s">
        <v>333</v>
      </c>
      <c r="C49" s="9" t="s">
        <v>17</v>
      </c>
      <c r="D49">
        <v>16</v>
      </c>
      <c r="E49" s="9"/>
      <c r="F49" s="12"/>
      <c r="G49" t="s">
        <v>391</v>
      </c>
    </row>
    <row r="50" spans="1:12" x14ac:dyDescent="0.25">
      <c r="C50" s="9" t="s">
        <v>345</v>
      </c>
      <c r="D50">
        <v>16</v>
      </c>
      <c r="E50" s="9"/>
      <c r="F50" s="12"/>
    </row>
    <row r="51" spans="1:12" x14ac:dyDescent="0.25">
      <c r="C51" s="9" t="s">
        <v>346</v>
      </c>
      <c r="D51">
        <v>32</v>
      </c>
      <c r="E51" s="9"/>
      <c r="F51" s="12"/>
    </row>
    <row r="52" spans="1:12" x14ac:dyDescent="0.25">
      <c r="B52" t="s">
        <v>338</v>
      </c>
      <c r="C52" s="9"/>
      <c r="E52" s="9" t="s">
        <v>19</v>
      </c>
      <c r="F52" s="12">
        <v>16</v>
      </c>
      <c r="G52" t="s">
        <v>392</v>
      </c>
    </row>
    <row r="53" spans="1:12" x14ac:dyDescent="0.25">
      <c r="B53" t="s">
        <v>339</v>
      </c>
      <c r="C53" s="9"/>
      <c r="E53" s="9" t="s">
        <v>19</v>
      </c>
      <c r="F53" s="12">
        <v>8</v>
      </c>
      <c r="G53" t="s">
        <v>393</v>
      </c>
    </row>
    <row r="54" spans="1:12" x14ac:dyDescent="0.25">
      <c r="B54" t="s">
        <v>340</v>
      </c>
      <c r="C54" s="9"/>
      <c r="E54" s="9" t="s">
        <v>19</v>
      </c>
      <c r="F54" s="12">
        <v>8</v>
      </c>
      <c r="G54" t="s">
        <v>393</v>
      </c>
    </row>
    <row r="55" spans="1:12" x14ac:dyDescent="0.25">
      <c r="B55" t="s">
        <v>343</v>
      </c>
      <c r="C55" s="9" t="s">
        <v>17</v>
      </c>
      <c r="E55" s="9" t="s">
        <v>19</v>
      </c>
      <c r="F55" s="12">
        <v>80</v>
      </c>
      <c r="G55" t="s">
        <v>353</v>
      </c>
    </row>
    <row r="56" spans="1:12" x14ac:dyDescent="0.25">
      <c r="B56" t="s">
        <v>9</v>
      </c>
      <c r="C56" s="9" t="s">
        <v>17</v>
      </c>
      <c r="D56">
        <v>16</v>
      </c>
      <c r="E56" s="9" t="s">
        <v>19</v>
      </c>
      <c r="F56" s="12"/>
    </row>
    <row r="57" spans="1:12" x14ac:dyDescent="0.25">
      <c r="B57" t="s">
        <v>8</v>
      </c>
      <c r="C57" s="9"/>
      <c r="D57">
        <v>4</v>
      </c>
      <c r="E57" s="9" t="s">
        <v>19</v>
      </c>
      <c r="F57" s="12">
        <v>16</v>
      </c>
    </row>
    <row r="58" spans="1:12" x14ac:dyDescent="0.25">
      <c r="B58" t="s">
        <v>16</v>
      </c>
      <c r="C58" s="9" t="s">
        <v>17</v>
      </c>
      <c r="D58">
        <v>120</v>
      </c>
      <c r="E58" s="9"/>
      <c r="F58" s="12"/>
      <c r="G58" t="s">
        <v>18</v>
      </c>
    </row>
    <row r="59" spans="1:12" x14ac:dyDescent="0.25">
      <c r="C59" s="9"/>
      <c r="E59" s="9"/>
      <c r="F59" s="12"/>
    </row>
    <row r="60" spans="1:12" s="189" customFormat="1" ht="15.75" thickBot="1" x14ac:dyDescent="0.3">
      <c r="A60" s="186"/>
      <c r="B60" s="186"/>
      <c r="C60" s="187"/>
      <c r="D60" s="186"/>
      <c r="E60" s="187"/>
      <c r="F60" s="188"/>
      <c r="G60" s="186"/>
      <c r="H60" s="186"/>
      <c r="I60" s="186"/>
      <c r="J60" s="186"/>
      <c r="K60" s="186"/>
      <c r="L60" s="186"/>
    </row>
    <row r="61" spans="1:12" s="5" customFormat="1" ht="20.100000000000001" customHeight="1" x14ac:dyDescent="0.3">
      <c r="A61" s="193"/>
      <c r="B61" s="193" t="s">
        <v>376</v>
      </c>
      <c r="C61" s="190"/>
      <c r="D61" s="191"/>
      <c r="E61" s="190"/>
      <c r="F61" s="192"/>
    </row>
    <row r="62" spans="1:12" ht="18.75" x14ac:dyDescent="0.3">
      <c r="B62" s="5" t="s">
        <v>312</v>
      </c>
      <c r="C62" s="9"/>
      <c r="E62" s="9"/>
      <c r="F62" s="12"/>
      <c r="G62" t="s">
        <v>365</v>
      </c>
    </row>
    <row r="63" spans="1:12" x14ac:dyDescent="0.25">
      <c r="B63" t="s">
        <v>396</v>
      </c>
      <c r="C63" s="9"/>
      <c r="E63" s="215" t="s">
        <v>363</v>
      </c>
      <c r="F63" s="216">
        <v>32</v>
      </c>
      <c r="G63" s="217" t="s">
        <v>428</v>
      </c>
    </row>
    <row r="64" spans="1:12" x14ac:dyDescent="0.25">
      <c r="B64" t="s">
        <v>361</v>
      </c>
      <c r="C64" s="9"/>
      <c r="E64" s="215" t="s">
        <v>363</v>
      </c>
      <c r="F64" s="216">
        <v>64</v>
      </c>
      <c r="G64" s="217" t="s">
        <v>429</v>
      </c>
    </row>
    <row r="65" spans="1:12" x14ac:dyDescent="0.25">
      <c r="B65" t="s">
        <v>364</v>
      </c>
      <c r="C65" s="9"/>
      <c r="E65" s="215" t="s">
        <v>363</v>
      </c>
      <c r="F65" s="216">
        <v>80</v>
      </c>
      <c r="G65" s="217" t="s">
        <v>430</v>
      </c>
    </row>
    <row r="66" spans="1:12" x14ac:dyDescent="0.25">
      <c r="B66" t="s">
        <v>362</v>
      </c>
      <c r="C66" s="9"/>
      <c r="E66" s="215" t="s">
        <v>363</v>
      </c>
      <c r="F66" s="216">
        <v>64</v>
      </c>
      <c r="G66" s="217" t="s">
        <v>429</v>
      </c>
    </row>
    <row r="67" spans="1:12" x14ac:dyDescent="0.25">
      <c r="C67" s="9"/>
      <c r="E67" s="9"/>
      <c r="F67" s="12"/>
    </row>
    <row r="68" spans="1:12" s="189" customFormat="1" ht="15.75" thickBot="1" x14ac:dyDescent="0.3">
      <c r="A68" s="186"/>
      <c r="B68" s="186"/>
      <c r="C68" s="187"/>
      <c r="D68" s="186"/>
      <c r="E68" s="187"/>
      <c r="F68" s="188"/>
      <c r="G68" s="186"/>
      <c r="H68" s="186"/>
      <c r="I68" s="186"/>
      <c r="J68" s="186"/>
      <c r="K68" s="186"/>
      <c r="L68" s="186"/>
    </row>
    <row r="69" spans="1:12" s="5" customFormat="1" ht="20.100000000000001" customHeight="1" x14ac:dyDescent="0.3">
      <c r="A69" s="193"/>
      <c r="B69" s="193" t="s">
        <v>336</v>
      </c>
      <c r="C69" s="190"/>
      <c r="D69" s="191"/>
      <c r="E69" s="190"/>
      <c r="F69" s="192"/>
    </row>
    <row r="70" spans="1:12" ht="18.75" x14ac:dyDescent="0.3">
      <c r="B70" s="5" t="s">
        <v>324</v>
      </c>
      <c r="C70" s="9"/>
      <c r="E70" s="9"/>
      <c r="F70" s="12"/>
    </row>
    <row r="71" spans="1:12" x14ac:dyDescent="0.25">
      <c r="B71" t="s">
        <v>354</v>
      </c>
      <c r="C71" s="9"/>
      <c r="D71">
        <v>24</v>
      </c>
      <c r="E71" s="9" t="s">
        <v>19</v>
      </c>
      <c r="F71" s="12"/>
      <c r="G71" t="s">
        <v>423</v>
      </c>
    </row>
    <row r="72" spans="1:12" x14ac:dyDescent="0.25">
      <c r="B72" t="s">
        <v>21</v>
      </c>
      <c r="C72" s="9"/>
      <c r="D72">
        <v>24</v>
      </c>
      <c r="E72" s="9" t="s">
        <v>19</v>
      </c>
      <c r="F72" s="12"/>
      <c r="G72" t="s">
        <v>422</v>
      </c>
    </row>
    <row r="73" spans="1:12" x14ac:dyDescent="0.25">
      <c r="B73" t="s">
        <v>11</v>
      </c>
      <c r="C73" s="9"/>
      <c r="D73">
        <v>160</v>
      </c>
      <c r="E73" s="9" t="s">
        <v>19</v>
      </c>
      <c r="F73" s="12"/>
      <c r="G73" t="s">
        <v>421</v>
      </c>
    </row>
    <row r="74" spans="1:12" x14ac:dyDescent="0.25">
      <c r="B74" t="s">
        <v>355</v>
      </c>
      <c r="C74" s="9"/>
      <c r="D74">
        <v>32</v>
      </c>
      <c r="E74" s="9" t="s">
        <v>19</v>
      </c>
      <c r="F74" s="12"/>
      <c r="G74" t="s">
        <v>420</v>
      </c>
    </row>
    <row r="75" spans="1:12" x14ac:dyDescent="0.25">
      <c r="B75" t="s">
        <v>10</v>
      </c>
      <c r="C75" s="9"/>
      <c r="D75">
        <v>80</v>
      </c>
      <c r="E75" s="9" t="s">
        <v>19</v>
      </c>
      <c r="F75" s="12"/>
      <c r="G75" t="s">
        <v>419</v>
      </c>
    </row>
    <row r="76" spans="1:12" x14ac:dyDescent="0.25">
      <c r="B76" t="s">
        <v>417</v>
      </c>
      <c r="C76" s="9"/>
      <c r="D76">
        <v>240</v>
      </c>
      <c r="E76" s="9" t="s">
        <v>19</v>
      </c>
      <c r="F76" s="12"/>
      <c r="G76" t="s">
        <v>418</v>
      </c>
    </row>
    <row r="77" spans="1:12" x14ac:dyDescent="0.25">
      <c r="B77" t="s">
        <v>20</v>
      </c>
      <c r="C77" s="9" t="s">
        <v>17</v>
      </c>
      <c r="D77">
        <v>32</v>
      </c>
      <c r="E77" s="9"/>
      <c r="F77" s="12"/>
      <c r="G77" t="s">
        <v>378</v>
      </c>
    </row>
    <row r="78" spans="1:12" ht="18.75" x14ac:dyDescent="0.3">
      <c r="B78" s="196" t="s">
        <v>23</v>
      </c>
      <c r="C78" s="9" t="s">
        <v>17</v>
      </c>
      <c r="D78">
        <v>16</v>
      </c>
      <c r="E78" s="9"/>
      <c r="F78" s="12"/>
      <c r="G78" s="195" t="s">
        <v>433</v>
      </c>
    </row>
    <row r="79" spans="1:12" x14ac:dyDescent="0.25">
      <c r="B79" t="s">
        <v>424</v>
      </c>
      <c r="C79" s="9" t="s">
        <v>17</v>
      </c>
      <c r="D79">
        <v>16</v>
      </c>
      <c r="E79" s="9"/>
      <c r="F79" s="12"/>
      <c r="G79" t="s">
        <v>432</v>
      </c>
    </row>
    <row r="80" spans="1:12" x14ac:dyDescent="0.25">
      <c r="B80" t="s">
        <v>24</v>
      </c>
      <c r="C80" s="9" t="s">
        <v>17</v>
      </c>
      <c r="D80">
        <v>8</v>
      </c>
      <c r="E80" s="9"/>
      <c r="F80" s="12"/>
      <c r="G80" t="s">
        <v>434</v>
      </c>
    </row>
    <row r="81" spans="1:7" x14ac:dyDescent="0.25">
      <c r="B81" t="s">
        <v>16</v>
      </c>
      <c r="C81" s="9" t="s">
        <v>17</v>
      </c>
      <c r="D81">
        <v>240</v>
      </c>
      <c r="E81" s="9"/>
      <c r="F81" s="12"/>
      <c r="G81" t="s">
        <v>425</v>
      </c>
    </row>
    <row r="82" spans="1:7" x14ac:dyDescent="0.25">
      <c r="C82" s="9"/>
      <c r="E82" s="9"/>
      <c r="F82" s="12"/>
    </row>
    <row r="83" spans="1:7" ht="18.75" x14ac:dyDescent="0.3">
      <c r="B83" s="5" t="s">
        <v>325</v>
      </c>
      <c r="C83" s="9"/>
      <c r="E83" s="9"/>
      <c r="F83" s="12"/>
    </row>
    <row r="84" spans="1:7" x14ac:dyDescent="0.25">
      <c r="B84" t="s">
        <v>357</v>
      </c>
      <c r="C84" s="9" t="s">
        <v>31</v>
      </c>
      <c r="D84">
        <v>8</v>
      </c>
      <c r="E84" s="9"/>
      <c r="F84" s="12"/>
    </row>
    <row r="85" spans="1:7" x14ac:dyDescent="0.25">
      <c r="C85" s="9" t="s">
        <v>33</v>
      </c>
      <c r="D85">
        <v>8</v>
      </c>
      <c r="E85" s="9"/>
      <c r="F85" s="12"/>
    </row>
    <row r="86" spans="1:7" x14ac:dyDescent="0.25">
      <c r="C86" s="9" t="s">
        <v>435</v>
      </c>
      <c r="D86">
        <v>12</v>
      </c>
      <c r="E86" s="9"/>
      <c r="F86" s="12"/>
    </row>
    <row r="87" spans="1:7" x14ac:dyDescent="0.25">
      <c r="B87" t="s">
        <v>441</v>
      </c>
      <c r="C87" s="9" t="s">
        <v>17</v>
      </c>
      <c r="D87">
        <v>8</v>
      </c>
      <c r="E87" s="9" t="s">
        <v>19</v>
      </c>
      <c r="F87" s="12">
        <v>8</v>
      </c>
    </row>
    <row r="88" spans="1:7" x14ac:dyDescent="0.25">
      <c r="B88" t="s">
        <v>440</v>
      </c>
      <c r="C88" s="9"/>
      <c r="E88" s="9" t="s">
        <v>19</v>
      </c>
      <c r="F88" s="12">
        <v>120</v>
      </c>
      <c r="G88" t="s">
        <v>438</v>
      </c>
    </row>
    <row r="89" spans="1:7" x14ac:dyDescent="0.25">
      <c r="B89" t="s">
        <v>358</v>
      </c>
      <c r="C89" s="9"/>
      <c r="E89" s="9" t="s">
        <v>19</v>
      </c>
      <c r="F89" s="12">
        <v>32</v>
      </c>
      <c r="G89" t="s">
        <v>420</v>
      </c>
    </row>
    <row r="90" spans="1:7" x14ac:dyDescent="0.25">
      <c r="B90" t="s">
        <v>356</v>
      </c>
      <c r="C90" s="9"/>
      <c r="E90" s="9" t="s">
        <v>19</v>
      </c>
      <c r="F90" s="12">
        <v>32</v>
      </c>
      <c r="G90" t="s">
        <v>420</v>
      </c>
    </row>
    <row r="91" spans="1:7" x14ac:dyDescent="0.25">
      <c r="B91" t="s">
        <v>439</v>
      </c>
      <c r="C91" s="9" t="s">
        <v>17</v>
      </c>
      <c r="D91">
        <v>4</v>
      </c>
      <c r="E91" s="9"/>
      <c r="F91" s="12"/>
    </row>
    <row r="92" spans="1:7" x14ac:dyDescent="0.25">
      <c r="B92" t="s">
        <v>359</v>
      </c>
      <c r="C92" s="9" t="s">
        <v>17</v>
      </c>
      <c r="D92">
        <v>4</v>
      </c>
      <c r="E92" s="9"/>
      <c r="F92" s="12"/>
    </row>
    <row r="93" spans="1:7" x14ac:dyDescent="0.25">
      <c r="B93" t="s">
        <v>347</v>
      </c>
      <c r="C93" s="9" t="s">
        <v>17</v>
      </c>
      <c r="D93">
        <v>8</v>
      </c>
      <c r="E93" s="9"/>
      <c r="F93" s="12"/>
      <c r="G93" t="s">
        <v>344</v>
      </c>
    </row>
    <row r="94" spans="1:7" x14ac:dyDescent="0.25">
      <c r="C94" s="9" t="s">
        <v>345</v>
      </c>
      <c r="D94">
        <v>8</v>
      </c>
      <c r="E94" s="9"/>
      <c r="F94" s="12"/>
    </row>
    <row r="95" spans="1:7" x14ac:dyDescent="0.25">
      <c r="C95" s="9" t="s">
        <v>348</v>
      </c>
      <c r="D95">
        <v>24</v>
      </c>
      <c r="E95" s="9"/>
      <c r="F95" s="12"/>
    </row>
    <row r="96" spans="1:7" x14ac:dyDescent="0.25">
      <c r="A96" t="s">
        <v>437</v>
      </c>
      <c r="B96" t="s">
        <v>20</v>
      </c>
      <c r="C96" s="9" t="s">
        <v>17</v>
      </c>
      <c r="D96">
        <v>8</v>
      </c>
      <c r="E96" s="9"/>
      <c r="F96" s="12"/>
    </row>
    <row r="97" spans="2:7" x14ac:dyDescent="0.25">
      <c r="B97" t="s">
        <v>436</v>
      </c>
      <c r="C97" s="9" t="s">
        <v>17</v>
      </c>
      <c r="D97">
        <v>8</v>
      </c>
      <c r="E97" s="9"/>
      <c r="F97" s="12"/>
      <c r="G97" t="s">
        <v>25</v>
      </c>
    </row>
    <row r="98" spans="2:7" x14ac:dyDescent="0.25">
      <c r="C98" s="9" t="s">
        <v>351</v>
      </c>
      <c r="D98">
        <v>8</v>
      </c>
      <c r="E98" s="9"/>
      <c r="F98" s="12"/>
    </row>
    <row r="99" spans="2:7" x14ac:dyDescent="0.25">
      <c r="B99" t="s">
        <v>16</v>
      </c>
      <c r="C99" s="9" t="s">
        <v>17</v>
      </c>
      <c r="D99">
        <v>120</v>
      </c>
      <c r="E99" s="9"/>
      <c r="F99" s="12"/>
      <c r="G99" t="s">
        <v>18</v>
      </c>
    </row>
    <row r="100" spans="2:7" x14ac:dyDescent="0.25">
      <c r="C100" s="9"/>
      <c r="E100" s="9"/>
      <c r="F100" s="12"/>
    </row>
    <row r="101" spans="2:7" ht="18.75" x14ac:dyDescent="0.3">
      <c r="B101" s="5" t="s">
        <v>326</v>
      </c>
      <c r="C101" s="9"/>
      <c r="E101" s="9"/>
      <c r="F101" s="12"/>
      <c r="G101" t="s">
        <v>327</v>
      </c>
    </row>
    <row r="102" spans="2:7" x14ac:dyDescent="0.25">
      <c r="B102" t="s">
        <v>328</v>
      </c>
      <c r="C102" s="9"/>
      <c r="E102" s="9" t="s">
        <v>19</v>
      </c>
      <c r="F102" s="12">
        <v>32</v>
      </c>
    </row>
    <row r="103" spans="2:7" x14ac:dyDescent="0.25">
      <c r="B103" t="s">
        <v>330</v>
      </c>
      <c r="C103" s="9" t="s">
        <v>17</v>
      </c>
      <c r="D103">
        <v>8</v>
      </c>
      <c r="E103" s="9"/>
      <c r="F103" s="12"/>
    </row>
    <row r="104" spans="2:7" x14ac:dyDescent="0.25">
      <c r="B104" t="s">
        <v>329</v>
      </c>
      <c r="C104" s="9" t="s">
        <v>17</v>
      </c>
      <c r="D104">
        <v>4</v>
      </c>
      <c r="E104" s="9"/>
      <c r="F104" s="12"/>
      <c r="G104" t="s">
        <v>25</v>
      </c>
    </row>
    <row r="105" spans="2:7" x14ac:dyDescent="0.25">
      <c r="B105" t="s">
        <v>16</v>
      </c>
      <c r="C105" s="9" t="s">
        <v>17</v>
      </c>
      <c r="D105">
        <v>24</v>
      </c>
      <c r="E105" s="9"/>
      <c r="F105" s="12"/>
      <c r="G105" t="s">
        <v>18</v>
      </c>
    </row>
    <row r="106" spans="2:7" x14ac:dyDescent="0.25">
      <c r="C106" s="9"/>
      <c r="E106" s="9"/>
      <c r="F106" s="12"/>
    </row>
    <row r="107" spans="2:7" ht="18.75" x14ac:dyDescent="0.3">
      <c r="B107" s="5" t="s">
        <v>14</v>
      </c>
      <c r="C107" s="9"/>
      <c r="E107" s="9"/>
      <c r="F107" s="12"/>
    </row>
    <row r="108" spans="2:7" x14ac:dyDescent="0.25">
      <c r="B108" t="s">
        <v>442</v>
      </c>
      <c r="C108" s="9" t="s">
        <v>17</v>
      </c>
      <c r="D108">
        <v>8</v>
      </c>
      <c r="E108" s="9" t="s">
        <v>19</v>
      </c>
      <c r="F108" s="12">
        <v>8</v>
      </c>
    </row>
    <row r="109" spans="2:7" x14ac:dyDescent="0.25">
      <c r="B109" t="s">
        <v>331</v>
      </c>
      <c r="C109" s="9"/>
      <c r="E109" s="9" t="s">
        <v>28</v>
      </c>
      <c r="F109" s="12">
        <v>480</v>
      </c>
      <c r="G109" t="s">
        <v>444</v>
      </c>
    </row>
    <row r="110" spans="2:7" x14ac:dyDescent="0.25">
      <c r="B110" t="s">
        <v>360</v>
      </c>
      <c r="C110" s="9" t="s">
        <v>17</v>
      </c>
      <c r="D110">
        <v>32</v>
      </c>
      <c r="E110" s="9"/>
      <c r="F110" s="12"/>
      <c r="G110" t="s">
        <v>35</v>
      </c>
    </row>
    <row r="111" spans="2:7" x14ac:dyDescent="0.25">
      <c r="B111" t="s">
        <v>16</v>
      </c>
      <c r="C111" s="9" t="s">
        <v>17</v>
      </c>
      <c r="D111">
        <v>96</v>
      </c>
      <c r="E111" s="9"/>
      <c r="F111" s="12"/>
      <c r="G111" t="s">
        <v>18</v>
      </c>
    </row>
    <row r="112" spans="2:7" x14ac:dyDescent="0.25">
      <c r="C112" s="9"/>
      <c r="E112" s="9"/>
      <c r="F112" s="12"/>
    </row>
    <row r="113" spans="2:7" ht="18.75" x14ac:dyDescent="0.3">
      <c r="B113" s="5" t="s">
        <v>15</v>
      </c>
      <c r="C113" s="9"/>
      <c r="E113" s="9"/>
      <c r="F113" s="12"/>
      <c r="G113" t="s">
        <v>443</v>
      </c>
    </row>
    <row r="114" spans="2:7" x14ac:dyDescent="0.25">
      <c r="B114" t="s">
        <v>22</v>
      </c>
      <c r="C114" s="9" t="s">
        <v>17</v>
      </c>
      <c r="D114">
        <v>8</v>
      </c>
      <c r="E114" s="9"/>
      <c r="F114" s="12"/>
      <c r="G114" t="s">
        <v>431</v>
      </c>
    </row>
    <row r="115" spans="2:7" x14ac:dyDescent="0.25">
      <c r="B115" t="s">
        <v>349</v>
      </c>
      <c r="C115" s="9"/>
      <c r="E115" s="9" t="s">
        <v>28</v>
      </c>
      <c r="F115" s="12">
        <v>200</v>
      </c>
      <c r="G115" t="s">
        <v>377</v>
      </c>
    </row>
    <row r="116" spans="2:7" x14ac:dyDescent="0.25">
      <c r="B116" t="s">
        <v>26</v>
      </c>
      <c r="C116" s="9" t="s">
        <v>36</v>
      </c>
      <c r="D116">
        <v>16</v>
      </c>
      <c r="E116" s="9"/>
      <c r="F116" s="12"/>
      <c r="G116" t="s">
        <v>378</v>
      </c>
    </row>
    <row r="117" spans="2:7" x14ac:dyDescent="0.25">
      <c r="B117" t="s">
        <v>27</v>
      </c>
      <c r="C117" s="9" t="s">
        <v>17</v>
      </c>
      <c r="D117">
        <v>16</v>
      </c>
      <c r="E117" s="9"/>
      <c r="F117" s="12"/>
    </row>
    <row r="118" spans="2:7" x14ac:dyDescent="0.25">
      <c r="B118" t="s">
        <v>16</v>
      </c>
      <c r="C118" s="9" t="s">
        <v>17</v>
      </c>
      <c r="D118">
        <v>40</v>
      </c>
      <c r="E118" s="9"/>
      <c r="F118" s="12"/>
      <c r="G118" t="s">
        <v>18</v>
      </c>
    </row>
    <row r="119" spans="2:7" x14ac:dyDescent="0.25">
      <c r="C119" s="9"/>
      <c r="E119" s="9"/>
      <c r="F119" s="12"/>
    </row>
    <row r="120" spans="2:7" x14ac:dyDescent="0.25">
      <c r="C120" s="9"/>
      <c r="E120" s="9"/>
      <c r="F120" s="12"/>
    </row>
    <row r="121" spans="2:7" ht="16.5" x14ac:dyDescent="0.3">
      <c r="B121" s="7"/>
      <c r="C121" s="9"/>
      <c r="E121" s="9"/>
      <c r="F121" s="12"/>
      <c r="G121" s="10"/>
    </row>
    <row r="122" spans="2:7" ht="16.5" x14ac:dyDescent="0.3">
      <c r="B122" s="7"/>
      <c r="G122" s="13"/>
    </row>
    <row r="123" spans="2:7" ht="16.5" x14ac:dyDescent="0.3">
      <c r="B123" s="7"/>
      <c r="G123" s="13"/>
    </row>
    <row r="125" spans="2:7" x14ac:dyDescent="0.25">
      <c r="B125" s="201" t="s">
        <v>495</v>
      </c>
      <c r="C125" t="s">
        <v>488</v>
      </c>
      <c r="D125" t="s">
        <v>489</v>
      </c>
    </row>
    <row r="126" spans="2:7" x14ac:dyDescent="0.25">
      <c r="B126" s="201"/>
      <c r="C126" t="s">
        <v>481</v>
      </c>
      <c r="D126">
        <v>56</v>
      </c>
    </row>
    <row r="127" spans="2:7" x14ac:dyDescent="0.25">
      <c r="C127" t="s">
        <v>33</v>
      </c>
      <c r="D127">
        <v>608</v>
      </c>
    </row>
    <row r="128" spans="2:7" x14ac:dyDescent="0.25">
      <c r="C128" t="s">
        <v>32</v>
      </c>
      <c r="D128">
        <v>64</v>
      </c>
    </row>
    <row r="129" spans="2:7" x14ac:dyDescent="0.25">
      <c r="C129" t="s">
        <v>36</v>
      </c>
      <c r="D129">
        <v>32</v>
      </c>
    </row>
    <row r="130" spans="2:7" x14ac:dyDescent="0.25">
      <c r="C130" t="s">
        <v>31</v>
      </c>
      <c r="D130">
        <v>428</v>
      </c>
    </row>
    <row r="131" spans="2:7" x14ac:dyDescent="0.25">
      <c r="C131" t="s">
        <v>17</v>
      </c>
      <c r="D131">
        <v>856</v>
      </c>
    </row>
    <row r="132" spans="2:7" x14ac:dyDescent="0.25">
      <c r="C132" t="s">
        <v>334</v>
      </c>
      <c r="D132">
        <v>60</v>
      </c>
    </row>
    <row r="133" spans="2:7" x14ac:dyDescent="0.25">
      <c r="C133" t="s">
        <v>30</v>
      </c>
      <c r="D133">
        <v>64</v>
      </c>
    </row>
    <row r="134" spans="2:7" x14ac:dyDescent="0.25">
      <c r="C134" t="s">
        <v>345</v>
      </c>
      <c r="D134">
        <v>24</v>
      </c>
    </row>
    <row r="136" spans="2:7" x14ac:dyDescent="0.25">
      <c r="B136" s="201" t="s">
        <v>494</v>
      </c>
      <c r="C136" t="s">
        <v>484</v>
      </c>
      <c r="D136" t="s">
        <v>485</v>
      </c>
      <c r="E136" t="s">
        <v>477</v>
      </c>
      <c r="G136" s="248" t="s">
        <v>490</v>
      </c>
    </row>
    <row r="137" spans="2:7" ht="15.75" x14ac:dyDescent="0.25">
      <c r="B137" t="s">
        <v>486</v>
      </c>
      <c r="C137">
        <v>232</v>
      </c>
      <c r="D137">
        <v>240</v>
      </c>
      <c r="E137">
        <v>472</v>
      </c>
      <c r="G137" s="249" t="s">
        <v>491</v>
      </c>
    </row>
    <row r="138" spans="2:7" x14ac:dyDescent="0.25">
      <c r="B138" t="s">
        <v>487</v>
      </c>
      <c r="C138">
        <v>240</v>
      </c>
      <c r="D138">
        <v>440</v>
      </c>
      <c r="E138">
        <v>680</v>
      </c>
      <c r="G138" s="249" t="s">
        <v>492</v>
      </c>
    </row>
    <row r="139" spans="2:7" x14ac:dyDescent="0.25">
      <c r="G139" s="249" t="s">
        <v>493</v>
      </c>
    </row>
  </sheetData>
  <mergeCells count="10">
    <mergeCell ref="C1:D1"/>
    <mergeCell ref="E1:F1"/>
    <mergeCell ref="C4:D4"/>
    <mergeCell ref="E4:F4"/>
    <mergeCell ref="C5:D5"/>
    <mergeCell ref="E5:F5"/>
    <mergeCell ref="C2:D2"/>
    <mergeCell ref="E2:F2"/>
    <mergeCell ref="C3:D3"/>
    <mergeCell ref="E3:F3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7207C-4C81-4253-B65C-808ADEFE4C73}">
  <dimension ref="B2:S59"/>
  <sheetViews>
    <sheetView topLeftCell="D1" zoomScale="80" zoomScaleNormal="80" workbookViewId="0">
      <selection activeCell="Q20" sqref="Q20"/>
    </sheetView>
  </sheetViews>
  <sheetFormatPr defaultRowHeight="15" x14ac:dyDescent="0.25"/>
  <cols>
    <col min="1" max="23" width="12.7109375" customWidth="1"/>
  </cols>
  <sheetData>
    <row r="2" spans="2:19" ht="15.75" x14ac:dyDescent="0.25">
      <c r="B2" s="29"/>
    </row>
    <row r="3" spans="2:19" x14ac:dyDescent="0.25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</row>
    <row r="4" spans="2:19" ht="18.75" x14ac:dyDescent="0.3">
      <c r="B4" s="1"/>
      <c r="C4" s="65" t="s">
        <v>297</v>
      </c>
      <c r="D4" s="1"/>
      <c r="E4" s="1"/>
      <c r="F4" s="31"/>
      <c r="G4" s="30"/>
      <c r="H4" s="30"/>
      <c r="I4" s="198"/>
      <c r="J4" s="198" t="s">
        <v>310</v>
      </c>
      <c r="K4" s="198"/>
      <c r="L4" s="30"/>
      <c r="M4" s="30"/>
      <c r="N4" s="30"/>
      <c r="O4" s="65" t="s">
        <v>296</v>
      </c>
      <c r="Q4" s="65"/>
    </row>
    <row r="5" spans="2:19" ht="15.75" x14ac:dyDescent="0.25">
      <c r="B5" s="29"/>
      <c r="C5" s="57" t="s">
        <v>273</v>
      </c>
      <c r="D5" s="29"/>
      <c r="E5" s="31"/>
      <c r="F5" s="31"/>
      <c r="G5" s="31"/>
      <c r="H5" s="31"/>
      <c r="I5" s="31"/>
      <c r="J5" s="31"/>
      <c r="R5" s="27"/>
      <c r="S5" s="27" t="s">
        <v>369</v>
      </c>
    </row>
    <row r="6" spans="2:19" ht="19.5" thickBot="1" x14ac:dyDescent="0.35">
      <c r="B6" s="27"/>
      <c r="C6" s="164" t="s">
        <v>264</v>
      </c>
      <c r="D6" s="69"/>
      <c r="E6" s="165"/>
      <c r="F6" s="165"/>
      <c r="G6" s="165"/>
      <c r="H6" s="165"/>
      <c r="I6" s="165"/>
      <c r="J6" s="171" t="s">
        <v>270</v>
      </c>
      <c r="K6" s="171"/>
      <c r="L6" s="171"/>
      <c r="M6" s="165"/>
      <c r="N6" s="31"/>
      <c r="O6" s="69" t="s">
        <v>173</v>
      </c>
      <c r="P6" s="69" t="s">
        <v>294</v>
      </c>
      <c r="Q6" s="69" t="s">
        <v>150</v>
      </c>
      <c r="R6" s="69" t="s">
        <v>151</v>
      </c>
      <c r="S6" s="66" t="s">
        <v>294</v>
      </c>
    </row>
    <row r="7" spans="2:19" x14ac:dyDescent="0.25">
      <c r="B7" s="27"/>
      <c r="C7" s="121" t="s">
        <v>262</v>
      </c>
      <c r="D7" s="27"/>
      <c r="E7" s="27"/>
      <c r="F7" s="27" t="s">
        <v>288</v>
      </c>
      <c r="G7" s="27"/>
      <c r="H7" s="31"/>
      <c r="I7" s="31"/>
      <c r="J7" s="121" t="s">
        <v>263</v>
      </c>
      <c r="K7" s="27"/>
      <c r="L7" s="27"/>
      <c r="M7" s="27" t="s">
        <v>288</v>
      </c>
      <c r="N7" s="27"/>
      <c r="O7" s="27">
        <v>1</v>
      </c>
      <c r="P7" s="27" t="s">
        <v>241</v>
      </c>
      <c r="Q7" s="173" t="s">
        <v>242</v>
      </c>
      <c r="R7" s="27">
        <v>10</v>
      </c>
      <c r="S7" s="199">
        <v>-10</v>
      </c>
    </row>
    <row r="8" spans="2:19" x14ac:dyDescent="0.25">
      <c r="B8" s="27"/>
      <c r="C8" s="66" t="s">
        <v>294</v>
      </c>
      <c r="D8" s="66" t="s">
        <v>150</v>
      </c>
      <c r="E8" s="66" t="s">
        <v>280</v>
      </c>
      <c r="F8" s="66" t="s">
        <v>289</v>
      </c>
      <c r="G8" s="66"/>
      <c r="H8" s="32"/>
      <c r="I8" s="32"/>
      <c r="J8" s="66" t="s">
        <v>294</v>
      </c>
      <c r="K8" s="66" t="s">
        <v>150</v>
      </c>
      <c r="L8" s="66" t="s">
        <v>280</v>
      </c>
      <c r="M8" s="66" t="s">
        <v>289</v>
      </c>
      <c r="N8" s="27"/>
      <c r="O8" s="117">
        <v>2</v>
      </c>
      <c r="P8" s="117" t="s">
        <v>179</v>
      </c>
      <c r="Q8" s="173" t="s">
        <v>180</v>
      </c>
      <c r="R8" s="117">
        <v>10</v>
      </c>
      <c r="S8" s="153">
        <v>-10</v>
      </c>
    </row>
    <row r="9" spans="2:19" x14ac:dyDescent="0.25">
      <c r="B9" s="27"/>
      <c r="C9" s="27" t="s">
        <v>274</v>
      </c>
      <c r="D9" s="27" t="s">
        <v>275</v>
      </c>
      <c r="E9" s="27">
        <v>8</v>
      </c>
      <c r="F9" s="27"/>
      <c r="G9" s="27"/>
      <c r="H9" s="27"/>
      <c r="I9" s="27"/>
      <c r="J9" s="27" t="s">
        <v>274</v>
      </c>
      <c r="K9" s="27" t="s">
        <v>275</v>
      </c>
      <c r="L9" s="117">
        <v>8</v>
      </c>
      <c r="M9" s="117"/>
      <c r="N9" s="27"/>
      <c r="O9" s="117">
        <v>3</v>
      </c>
      <c r="P9" s="117" t="s">
        <v>181</v>
      </c>
      <c r="Q9" s="170" t="s">
        <v>248</v>
      </c>
      <c r="R9" s="117">
        <v>10</v>
      </c>
      <c r="S9" s="153">
        <v>-10</v>
      </c>
    </row>
    <row r="10" spans="2:19" x14ac:dyDescent="0.25">
      <c r="B10" s="27"/>
      <c r="C10" s="27"/>
      <c r="D10" s="27" t="s">
        <v>274</v>
      </c>
      <c r="E10" s="27">
        <v>12</v>
      </c>
      <c r="F10" s="27"/>
      <c r="G10" s="27"/>
      <c r="H10" s="27"/>
      <c r="I10" s="27"/>
      <c r="J10" s="27"/>
      <c r="K10" s="27" t="s">
        <v>276</v>
      </c>
      <c r="L10" s="27">
        <v>8</v>
      </c>
      <c r="M10" s="27">
        <f>SUM(L9:L10)</f>
        <v>16</v>
      </c>
      <c r="N10" s="27"/>
      <c r="O10" s="75">
        <v>4</v>
      </c>
      <c r="P10" s="75" t="s">
        <v>253</v>
      </c>
      <c r="Q10" s="169" t="s">
        <v>250</v>
      </c>
      <c r="R10" s="75">
        <v>5</v>
      </c>
      <c r="S10" s="153">
        <v>-5</v>
      </c>
    </row>
    <row r="11" spans="2:19" x14ac:dyDescent="0.25">
      <c r="B11" s="27"/>
      <c r="C11" s="27"/>
      <c r="D11" s="27" t="s">
        <v>241</v>
      </c>
      <c r="E11" s="27">
        <v>12</v>
      </c>
      <c r="F11" s="27"/>
      <c r="G11" s="27"/>
      <c r="H11" s="27"/>
      <c r="I11" s="27"/>
      <c r="J11" s="27"/>
      <c r="K11" s="27"/>
      <c r="L11" s="27"/>
      <c r="M11" s="27"/>
      <c r="N11" s="27"/>
      <c r="O11" s="117">
        <v>5</v>
      </c>
      <c r="P11" s="117" t="s">
        <v>154</v>
      </c>
      <c r="Q11" s="170" t="s">
        <v>307</v>
      </c>
      <c r="R11" s="117">
        <v>2</v>
      </c>
      <c r="S11" s="33"/>
    </row>
    <row r="12" spans="2:19" x14ac:dyDescent="0.25">
      <c r="B12" s="27"/>
      <c r="C12" s="66"/>
      <c r="D12" s="66" t="s">
        <v>276</v>
      </c>
      <c r="E12" s="66">
        <v>8</v>
      </c>
      <c r="F12" s="66">
        <f>SUM(E9:E12)</f>
        <v>40</v>
      </c>
      <c r="G12" s="27"/>
      <c r="H12" s="27"/>
      <c r="I12" s="27"/>
      <c r="J12" s="66"/>
      <c r="K12" s="66"/>
      <c r="L12" s="66"/>
      <c r="M12" s="66"/>
      <c r="N12" s="27"/>
      <c r="O12" s="66">
        <v>6</v>
      </c>
      <c r="P12" s="66"/>
      <c r="Q12" s="173" t="s">
        <v>308</v>
      </c>
      <c r="R12" s="66">
        <v>2</v>
      </c>
      <c r="S12" s="153">
        <v>-4</v>
      </c>
    </row>
    <row r="13" spans="2:19" x14ac:dyDescent="0.25">
      <c r="B13" s="27"/>
      <c r="C13" s="27" t="s">
        <v>278</v>
      </c>
      <c r="D13" s="27" t="s">
        <v>277</v>
      </c>
      <c r="E13" s="27">
        <v>8</v>
      </c>
      <c r="F13" s="27"/>
      <c r="G13" s="27"/>
      <c r="H13" s="27"/>
      <c r="I13" s="27"/>
      <c r="J13" s="27" t="s">
        <v>278</v>
      </c>
      <c r="K13" s="27" t="s">
        <v>277</v>
      </c>
      <c r="L13" s="117">
        <v>8</v>
      </c>
      <c r="M13" s="117"/>
      <c r="N13" s="27"/>
      <c r="O13" s="75">
        <v>7</v>
      </c>
      <c r="P13" s="75" t="s">
        <v>254</v>
      </c>
      <c r="Q13" s="169" t="s">
        <v>250</v>
      </c>
      <c r="R13" s="75">
        <v>5</v>
      </c>
      <c r="S13" s="153">
        <v>-5</v>
      </c>
    </row>
    <row r="14" spans="2:19" x14ac:dyDescent="0.25">
      <c r="B14" s="27"/>
      <c r="C14" s="27"/>
      <c r="D14" s="27" t="s">
        <v>278</v>
      </c>
      <c r="E14" s="27">
        <v>12</v>
      </c>
      <c r="F14" s="27"/>
      <c r="G14" s="27"/>
      <c r="H14" s="27"/>
      <c r="I14" s="27"/>
      <c r="J14" s="27"/>
      <c r="K14" s="27" t="s">
        <v>279</v>
      </c>
      <c r="L14" s="27">
        <v>8</v>
      </c>
      <c r="M14" s="27">
        <f>SUM(L13:L14)</f>
        <v>16</v>
      </c>
      <c r="N14" s="27"/>
      <c r="O14" s="75">
        <v>8</v>
      </c>
      <c r="P14" s="75" t="s">
        <v>255</v>
      </c>
      <c r="Q14" s="169" t="s">
        <v>250</v>
      </c>
      <c r="R14" s="75">
        <v>5</v>
      </c>
      <c r="S14" s="153">
        <v>-5</v>
      </c>
    </row>
    <row r="15" spans="2:19" x14ac:dyDescent="0.25">
      <c r="B15" s="27"/>
      <c r="C15" s="27"/>
      <c r="D15" s="27" t="s">
        <v>179</v>
      </c>
      <c r="E15" s="27">
        <v>12</v>
      </c>
      <c r="F15" s="27"/>
      <c r="G15" s="27"/>
      <c r="H15" s="27"/>
      <c r="I15" s="27"/>
      <c r="J15" s="27"/>
      <c r="K15" s="27"/>
      <c r="L15" s="27"/>
      <c r="M15" s="27"/>
      <c r="N15" s="27"/>
      <c r="R15" s="27"/>
      <c r="S15" s="33"/>
    </row>
    <row r="16" spans="2:19" ht="15.75" x14ac:dyDescent="0.25">
      <c r="B16" s="27"/>
      <c r="C16" s="27"/>
      <c r="D16" s="27" t="s">
        <v>279</v>
      </c>
      <c r="E16" s="66">
        <v>8</v>
      </c>
      <c r="F16" s="66">
        <f>SUM(E13:E16)</f>
        <v>40</v>
      </c>
      <c r="G16" s="27"/>
      <c r="H16" s="27"/>
      <c r="I16" s="27"/>
      <c r="J16" s="27"/>
      <c r="K16" s="27"/>
      <c r="L16" s="27"/>
      <c r="M16" s="27"/>
      <c r="N16" s="27"/>
      <c r="P16" s="31" t="s">
        <v>300</v>
      </c>
      <c r="R16" s="27">
        <f>SUM(R7:R15)</f>
        <v>49</v>
      </c>
      <c r="S16" s="58"/>
    </row>
    <row r="17" spans="2:19" x14ac:dyDescent="0.25">
      <c r="B17" s="27"/>
      <c r="C17" s="117" t="s">
        <v>241</v>
      </c>
      <c r="D17" s="117" t="s">
        <v>243</v>
      </c>
      <c r="E17" s="117">
        <v>8</v>
      </c>
      <c r="F17" s="117"/>
      <c r="G17" s="27"/>
      <c r="H17" s="27"/>
      <c r="I17" s="27"/>
      <c r="J17" s="117" t="s">
        <v>241</v>
      </c>
      <c r="K17" s="170" t="s">
        <v>242</v>
      </c>
      <c r="L17" s="117">
        <v>0</v>
      </c>
      <c r="M17" s="117"/>
      <c r="N17" s="27"/>
      <c r="S17" s="27"/>
    </row>
    <row r="18" spans="2:19" x14ac:dyDescent="0.25">
      <c r="B18" s="27"/>
      <c r="C18" s="27"/>
      <c r="D18" s="168" t="s">
        <v>242</v>
      </c>
      <c r="E18" s="27">
        <v>0</v>
      </c>
      <c r="F18" s="27"/>
      <c r="G18" s="27"/>
      <c r="H18" s="31"/>
      <c r="I18" s="31"/>
      <c r="J18" s="27"/>
      <c r="K18" s="27" t="s">
        <v>243</v>
      </c>
      <c r="L18" s="27">
        <v>8</v>
      </c>
      <c r="M18" s="27"/>
      <c r="N18" s="27"/>
    </row>
    <row r="19" spans="2:19" x14ac:dyDescent="0.25">
      <c r="B19" s="27"/>
      <c r="C19" s="27"/>
      <c r="D19" s="27" t="s">
        <v>245</v>
      </c>
      <c r="E19" s="27">
        <v>10</v>
      </c>
      <c r="F19" s="27"/>
      <c r="G19" s="27"/>
      <c r="H19" s="31"/>
      <c r="I19" s="31"/>
      <c r="J19" s="27"/>
      <c r="K19" s="27" t="s">
        <v>244</v>
      </c>
      <c r="L19" s="27">
        <v>8</v>
      </c>
      <c r="M19" s="27"/>
      <c r="N19" s="27"/>
    </row>
    <row r="20" spans="2:19" x14ac:dyDescent="0.25">
      <c r="B20" s="27"/>
      <c r="C20" s="27"/>
      <c r="D20" s="27" t="s">
        <v>244</v>
      </c>
      <c r="E20" s="27">
        <v>8</v>
      </c>
      <c r="F20" s="27">
        <f>SUM(E17:E20)</f>
        <v>26</v>
      </c>
      <c r="G20" s="27"/>
      <c r="J20" s="27"/>
      <c r="K20" s="27" t="s">
        <v>241</v>
      </c>
      <c r="L20" s="27">
        <v>12</v>
      </c>
      <c r="M20" s="27"/>
      <c r="N20" s="27"/>
    </row>
    <row r="21" spans="2:19" x14ac:dyDescent="0.25">
      <c r="B21" s="27"/>
      <c r="C21" s="27"/>
      <c r="D21" s="27"/>
      <c r="E21" s="27"/>
      <c r="F21" s="27"/>
      <c r="G21" s="27"/>
      <c r="J21" s="27"/>
      <c r="K21" s="27" t="s">
        <v>181</v>
      </c>
      <c r="L21" s="27">
        <v>10</v>
      </c>
      <c r="M21" s="27"/>
      <c r="N21" s="27"/>
    </row>
    <row r="22" spans="2:19" x14ac:dyDescent="0.25">
      <c r="B22" s="27"/>
      <c r="C22" s="66"/>
      <c r="D22" s="66"/>
      <c r="E22" s="66"/>
      <c r="F22" s="66"/>
      <c r="G22" s="27"/>
      <c r="J22" s="66"/>
      <c r="K22" s="66" t="s">
        <v>245</v>
      </c>
      <c r="L22" s="66">
        <v>10</v>
      </c>
      <c r="M22" s="66">
        <f>SUM(L17:L22)</f>
        <v>48</v>
      </c>
      <c r="N22" s="27"/>
    </row>
    <row r="23" spans="2:19" x14ac:dyDescent="0.25">
      <c r="B23" s="27"/>
      <c r="C23" s="27" t="s">
        <v>179</v>
      </c>
      <c r="D23" s="27" t="s">
        <v>197</v>
      </c>
      <c r="E23" s="27">
        <v>8</v>
      </c>
      <c r="F23" s="27"/>
      <c r="G23" s="27"/>
      <c r="J23" s="117" t="s">
        <v>179</v>
      </c>
      <c r="K23" s="117" t="s">
        <v>179</v>
      </c>
      <c r="L23" s="117">
        <v>12</v>
      </c>
      <c r="M23" s="117"/>
      <c r="N23" s="27"/>
    </row>
    <row r="24" spans="2:19" x14ac:dyDescent="0.25">
      <c r="B24" s="27"/>
      <c r="C24" s="27"/>
      <c r="D24" s="168" t="s">
        <v>180</v>
      </c>
      <c r="E24" s="27">
        <v>0</v>
      </c>
      <c r="F24" s="27">
        <f>SUM(E23:E24)</f>
        <v>8</v>
      </c>
      <c r="G24" s="27"/>
      <c r="J24" s="27"/>
      <c r="K24" s="27" t="s">
        <v>152</v>
      </c>
      <c r="L24" s="27">
        <v>10</v>
      </c>
      <c r="M24" s="27"/>
      <c r="N24" s="27"/>
    </row>
    <row r="25" spans="2:19" x14ac:dyDescent="0.25">
      <c r="B25" s="27"/>
      <c r="G25" s="27"/>
      <c r="J25" s="66"/>
      <c r="K25" s="173" t="s">
        <v>180</v>
      </c>
      <c r="L25" s="66">
        <v>0</v>
      </c>
      <c r="M25" s="66">
        <f>SUM(L23:L25)</f>
        <v>22</v>
      </c>
      <c r="N25" s="27"/>
    </row>
    <row r="26" spans="2:19" x14ac:dyDescent="0.25">
      <c r="B26" s="27"/>
      <c r="C26" s="117" t="s">
        <v>181</v>
      </c>
      <c r="D26" s="170" t="s">
        <v>248</v>
      </c>
      <c r="E26" s="117">
        <v>0</v>
      </c>
      <c r="F26" s="117"/>
      <c r="G26" s="27"/>
      <c r="J26" s="117" t="s">
        <v>181</v>
      </c>
      <c r="K26" s="170" t="s">
        <v>248</v>
      </c>
      <c r="L26" s="117">
        <v>0</v>
      </c>
      <c r="M26" s="117">
        <f>L26</f>
        <v>0</v>
      </c>
      <c r="N26" s="27"/>
    </row>
    <row r="27" spans="2:19" x14ac:dyDescent="0.25">
      <c r="B27" s="27"/>
      <c r="C27" s="27"/>
      <c r="D27" s="27" t="s">
        <v>181</v>
      </c>
      <c r="E27" s="27">
        <v>10</v>
      </c>
      <c r="F27" s="27"/>
      <c r="G27" s="27"/>
    </row>
    <row r="28" spans="2:19" x14ac:dyDescent="0.25">
      <c r="B28" s="27"/>
      <c r="C28" s="66"/>
      <c r="D28" s="66" t="s">
        <v>154</v>
      </c>
      <c r="E28" s="66">
        <v>10</v>
      </c>
      <c r="F28" s="66">
        <f>SUM(E26:E28)</f>
        <v>20</v>
      </c>
      <c r="G28" s="27"/>
    </row>
    <row r="29" spans="2:19" x14ac:dyDescent="0.25">
      <c r="B29" s="27"/>
      <c r="C29" s="27" t="s">
        <v>152</v>
      </c>
      <c r="D29" s="27" t="s">
        <v>249</v>
      </c>
      <c r="E29" s="27">
        <v>7</v>
      </c>
      <c r="F29" s="27"/>
      <c r="G29" s="27"/>
      <c r="J29" s="117" t="s">
        <v>152</v>
      </c>
      <c r="K29" s="117" t="s">
        <v>249</v>
      </c>
      <c r="L29" s="117">
        <v>7</v>
      </c>
      <c r="M29" s="117">
        <f t="shared" ref="M29" si="0">L29</f>
        <v>7</v>
      </c>
      <c r="N29" s="27"/>
    </row>
    <row r="30" spans="2:19" x14ac:dyDescent="0.25">
      <c r="B30" s="27"/>
      <c r="C30" s="27"/>
      <c r="D30" s="27" t="s">
        <v>152</v>
      </c>
      <c r="E30" s="27">
        <v>10</v>
      </c>
      <c r="F30" s="27"/>
      <c r="G30" s="27"/>
    </row>
    <row r="31" spans="2:19" x14ac:dyDescent="0.25">
      <c r="B31" s="27"/>
      <c r="C31" s="27"/>
      <c r="D31" s="27" t="s">
        <v>55</v>
      </c>
      <c r="E31" s="27">
        <v>12</v>
      </c>
      <c r="F31" s="27">
        <f>SUM(E29:E31)</f>
        <v>29</v>
      </c>
      <c r="G31" s="27"/>
    </row>
    <row r="32" spans="2:19" x14ac:dyDescent="0.25">
      <c r="B32" s="27"/>
      <c r="C32" s="75" t="s">
        <v>253</v>
      </c>
      <c r="D32" s="169" t="s">
        <v>250</v>
      </c>
      <c r="E32" s="75">
        <v>0</v>
      </c>
      <c r="F32" s="75">
        <f>E32</f>
        <v>0</v>
      </c>
      <c r="G32" s="27"/>
      <c r="J32" s="75" t="s">
        <v>253</v>
      </c>
      <c r="K32" s="169" t="s">
        <v>250</v>
      </c>
      <c r="L32" s="75">
        <v>0</v>
      </c>
      <c r="M32" s="75">
        <f>L32</f>
        <v>0</v>
      </c>
      <c r="N32" s="27"/>
    </row>
    <row r="33" spans="2:14" x14ac:dyDescent="0.25">
      <c r="B33" s="27"/>
      <c r="C33" s="27" t="s">
        <v>154</v>
      </c>
      <c r="D33" s="168" t="s">
        <v>251</v>
      </c>
      <c r="E33" s="27">
        <v>0</v>
      </c>
      <c r="F33" s="117">
        <f t="shared" ref="F33" si="1">E33</f>
        <v>0</v>
      </c>
      <c r="G33" s="27"/>
      <c r="J33" s="27" t="s">
        <v>154</v>
      </c>
      <c r="K33" s="168" t="s">
        <v>251</v>
      </c>
      <c r="L33" s="27">
        <v>0</v>
      </c>
      <c r="M33" s="27"/>
      <c r="N33" s="27"/>
    </row>
    <row r="34" spans="2:14" x14ac:dyDescent="0.25">
      <c r="B34" s="27"/>
      <c r="G34" s="27"/>
      <c r="J34" s="27"/>
      <c r="K34" s="27" t="s">
        <v>154</v>
      </c>
      <c r="L34" s="27">
        <v>10</v>
      </c>
      <c r="M34" s="27"/>
      <c r="N34" s="27"/>
    </row>
    <row r="35" spans="2:14" x14ac:dyDescent="0.25">
      <c r="B35" s="27"/>
      <c r="G35" s="27"/>
      <c r="J35" s="66"/>
      <c r="K35" s="66" t="s">
        <v>56</v>
      </c>
      <c r="L35" s="66">
        <v>12</v>
      </c>
      <c r="M35" s="66">
        <f>SUM(L33:L35)</f>
        <v>22</v>
      </c>
      <c r="N35" s="27"/>
    </row>
    <row r="36" spans="2:14" x14ac:dyDescent="0.25">
      <c r="B36" s="27"/>
      <c r="C36" s="75" t="s">
        <v>254</v>
      </c>
      <c r="D36" s="169" t="s">
        <v>250</v>
      </c>
      <c r="E36" s="75">
        <v>0</v>
      </c>
      <c r="F36" s="75">
        <f>E36</f>
        <v>0</v>
      </c>
      <c r="G36" s="27"/>
      <c r="J36" s="27" t="s">
        <v>254</v>
      </c>
      <c r="K36" s="168" t="s">
        <v>250</v>
      </c>
      <c r="L36" s="27">
        <v>0</v>
      </c>
      <c r="M36" s="75">
        <f>L36</f>
        <v>0</v>
      </c>
      <c r="N36" s="27"/>
    </row>
    <row r="37" spans="2:14" x14ac:dyDescent="0.25">
      <c r="B37" s="27"/>
      <c r="C37" s="27" t="s">
        <v>55</v>
      </c>
      <c r="D37" s="27" t="s">
        <v>185</v>
      </c>
      <c r="E37" s="27">
        <v>8</v>
      </c>
      <c r="F37" s="117">
        <f>E37</f>
        <v>8</v>
      </c>
      <c r="G37" s="27"/>
      <c r="J37" s="117" t="s">
        <v>55</v>
      </c>
      <c r="K37" s="117" t="s">
        <v>197</v>
      </c>
      <c r="L37" s="117">
        <v>8</v>
      </c>
      <c r="M37" s="117"/>
      <c r="N37" s="27"/>
    </row>
    <row r="38" spans="2:14" x14ac:dyDescent="0.25">
      <c r="B38" s="27"/>
      <c r="G38" s="27"/>
      <c r="J38" s="27"/>
      <c r="K38" s="27" t="s">
        <v>185</v>
      </c>
      <c r="L38" s="27">
        <v>8</v>
      </c>
      <c r="M38" s="27"/>
      <c r="N38" s="27"/>
    </row>
    <row r="39" spans="2:14" x14ac:dyDescent="0.25">
      <c r="B39" s="27"/>
      <c r="G39" s="27"/>
      <c r="J39" s="27"/>
      <c r="K39" s="27" t="s">
        <v>55</v>
      </c>
      <c r="L39" s="27">
        <v>12</v>
      </c>
      <c r="M39" s="27"/>
      <c r="N39" s="27"/>
    </row>
    <row r="40" spans="2:14" x14ac:dyDescent="0.25">
      <c r="B40" s="27"/>
      <c r="G40" s="27"/>
      <c r="J40" s="66"/>
      <c r="K40" s="66" t="s">
        <v>57</v>
      </c>
      <c r="L40" s="66">
        <v>12</v>
      </c>
      <c r="M40" s="66">
        <f>SUM(L37:L40)</f>
        <v>40</v>
      </c>
      <c r="N40" s="27"/>
    </row>
    <row r="41" spans="2:14" x14ac:dyDescent="0.25">
      <c r="B41" s="27"/>
      <c r="C41" s="117" t="s">
        <v>56</v>
      </c>
      <c r="D41" s="117" t="s">
        <v>186</v>
      </c>
      <c r="E41" s="117">
        <v>8</v>
      </c>
      <c r="F41" s="117"/>
      <c r="G41" s="27"/>
      <c r="J41" s="117" t="s">
        <v>56</v>
      </c>
      <c r="K41" s="117" t="s">
        <v>186</v>
      </c>
      <c r="L41" s="117">
        <v>8</v>
      </c>
      <c r="M41" s="117"/>
      <c r="N41" s="27"/>
    </row>
    <row r="42" spans="2:14" x14ac:dyDescent="0.25">
      <c r="B42" s="27"/>
      <c r="C42" s="27"/>
      <c r="D42" s="27" t="s">
        <v>56</v>
      </c>
      <c r="E42" s="27">
        <v>12</v>
      </c>
      <c r="F42" s="27"/>
      <c r="G42" s="27"/>
      <c r="J42" s="27"/>
      <c r="K42" s="27" t="s">
        <v>187</v>
      </c>
      <c r="L42" s="27">
        <v>8</v>
      </c>
      <c r="M42" s="27">
        <f>SUM(L41:L42)</f>
        <v>16</v>
      </c>
      <c r="N42" s="27"/>
    </row>
    <row r="43" spans="2:14" x14ac:dyDescent="0.25">
      <c r="C43" s="27"/>
      <c r="D43" s="27" t="s">
        <v>198</v>
      </c>
      <c r="E43" s="27">
        <v>12</v>
      </c>
      <c r="F43" s="27"/>
      <c r="G43" s="27"/>
    </row>
    <row r="44" spans="2:14" x14ac:dyDescent="0.25">
      <c r="C44" s="66"/>
      <c r="D44" s="66" t="s">
        <v>187</v>
      </c>
      <c r="E44" s="66">
        <v>8</v>
      </c>
      <c r="F44" s="66">
        <f>SUM(E41:E44)</f>
        <v>40</v>
      </c>
      <c r="G44" s="27"/>
    </row>
    <row r="45" spans="2:14" x14ac:dyDescent="0.25">
      <c r="C45" s="27" t="s">
        <v>57</v>
      </c>
      <c r="D45" s="27" t="s">
        <v>188</v>
      </c>
      <c r="E45" s="27">
        <v>8</v>
      </c>
      <c r="F45" s="27"/>
      <c r="G45" s="27"/>
      <c r="J45" s="117" t="s">
        <v>57</v>
      </c>
      <c r="K45" s="117" t="s">
        <v>188</v>
      </c>
      <c r="L45" s="117">
        <v>8</v>
      </c>
      <c r="M45" s="117"/>
      <c r="N45" s="27"/>
    </row>
    <row r="46" spans="2:14" x14ac:dyDescent="0.25">
      <c r="C46" s="27"/>
      <c r="D46" s="27" t="s">
        <v>57</v>
      </c>
      <c r="E46" s="27">
        <v>12</v>
      </c>
      <c r="F46" s="27"/>
      <c r="G46" s="27"/>
      <c r="J46" s="27"/>
      <c r="K46" s="27" t="s">
        <v>189</v>
      </c>
      <c r="L46" s="27">
        <v>8</v>
      </c>
      <c r="M46" s="27">
        <f>SUM(L45:L46)</f>
        <v>16</v>
      </c>
      <c r="N46" s="27"/>
    </row>
    <row r="47" spans="2:14" x14ac:dyDescent="0.25">
      <c r="C47" s="27"/>
      <c r="D47" s="27" t="s">
        <v>257</v>
      </c>
      <c r="E47" s="27">
        <v>12</v>
      </c>
      <c r="F47" s="27"/>
      <c r="G47" s="27"/>
    </row>
    <row r="48" spans="2:14" x14ac:dyDescent="0.25">
      <c r="B48" s="27"/>
      <c r="C48" s="27"/>
      <c r="D48" s="27" t="s">
        <v>189</v>
      </c>
      <c r="E48" s="27">
        <v>8</v>
      </c>
      <c r="F48" s="27">
        <f>SUM(E45:E48)</f>
        <v>40</v>
      </c>
      <c r="G48" s="27"/>
      <c r="J48" s="24"/>
      <c r="K48" s="24"/>
      <c r="L48" s="24"/>
      <c r="M48" s="24"/>
    </row>
    <row r="49" spans="2:14" x14ac:dyDescent="0.25">
      <c r="B49" s="27"/>
      <c r="C49" s="75" t="s">
        <v>255</v>
      </c>
      <c r="D49" s="169" t="s">
        <v>250</v>
      </c>
      <c r="E49" s="75">
        <v>0</v>
      </c>
      <c r="F49" s="75">
        <f>E49</f>
        <v>0</v>
      </c>
      <c r="G49" s="27"/>
      <c r="J49" s="27" t="s">
        <v>255</v>
      </c>
      <c r="K49" s="168" t="s">
        <v>250</v>
      </c>
      <c r="L49" s="27">
        <v>0</v>
      </c>
      <c r="M49" s="66">
        <f>L49</f>
        <v>0</v>
      </c>
      <c r="N49" s="27"/>
    </row>
    <row r="50" spans="2:14" x14ac:dyDescent="0.25">
      <c r="C50" s="27" t="s">
        <v>198</v>
      </c>
      <c r="D50" s="27" t="s">
        <v>190</v>
      </c>
      <c r="E50" s="27">
        <v>8</v>
      </c>
      <c r="F50" s="27"/>
      <c r="G50" s="27"/>
      <c r="J50" s="117" t="s">
        <v>198</v>
      </c>
      <c r="K50" s="117" t="s">
        <v>190</v>
      </c>
      <c r="L50" s="117">
        <v>8</v>
      </c>
      <c r="M50" s="117"/>
      <c r="N50" s="27"/>
    </row>
    <row r="51" spans="2:14" x14ac:dyDescent="0.25">
      <c r="C51" s="27"/>
      <c r="D51" s="27" t="s">
        <v>200</v>
      </c>
      <c r="E51" s="27">
        <v>8</v>
      </c>
      <c r="F51" s="27">
        <f>SUM(E50:E51)</f>
        <v>16</v>
      </c>
      <c r="G51" s="27"/>
      <c r="J51" s="27"/>
      <c r="K51" s="27" t="s">
        <v>200</v>
      </c>
      <c r="L51" s="27">
        <v>8</v>
      </c>
      <c r="M51" s="27"/>
      <c r="N51" s="27"/>
    </row>
    <row r="52" spans="2:14" x14ac:dyDescent="0.25">
      <c r="G52" s="27"/>
      <c r="J52" s="27"/>
      <c r="K52" s="27" t="s">
        <v>198</v>
      </c>
      <c r="L52" s="27">
        <v>12</v>
      </c>
      <c r="M52" s="27"/>
      <c r="N52" s="27"/>
    </row>
    <row r="53" spans="2:14" x14ac:dyDescent="0.25">
      <c r="G53" s="27"/>
      <c r="J53" s="66"/>
      <c r="K53" s="66" t="s">
        <v>256</v>
      </c>
      <c r="L53" s="66">
        <v>10</v>
      </c>
      <c r="M53" s="66">
        <f>SUM(L50:L53)</f>
        <v>38</v>
      </c>
      <c r="N53" s="27"/>
    </row>
    <row r="54" spans="2:14" x14ac:dyDescent="0.25">
      <c r="C54" s="117" t="s">
        <v>257</v>
      </c>
      <c r="D54" s="117" t="s">
        <v>258</v>
      </c>
      <c r="E54" s="117">
        <v>8</v>
      </c>
      <c r="F54" s="117"/>
      <c r="G54" s="27"/>
      <c r="J54" s="117" t="s">
        <v>257</v>
      </c>
      <c r="K54" s="117" t="s">
        <v>258</v>
      </c>
      <c r="L54" s="117">
        <v>8</v>
      </c>
      <c r="M54" s="117"/>
      <c r="N54" s="27"/>
    </row>
    <row r="55" spans="2:14" x14ac:dyDescent="0.25">
      <c r="C55" s="27"/>
      <c r="D55" s="27" t="s">
        <v>261</v>
      </c>
      <c r="E55" s="27">
        <v>1</v>
      </c>
      <c r="F55" s="27"/>
      <c r="G55" s="27"/>
      <c r="J55" s="27"/>
      <c r="K55" s="27" t="s">
        <v>259</v>
      </c>
      <c r="L55" s="27">
        <v>8</v>
      </c>
      <c r="M55" s="27"/>
      <c r="N55" s="27"/>
    </row>
    <row r="56" spans="2:14" x14ac:dyDescent="0.25">
      <c r="C56" s="27"/>
      <c r="D56" s="27" t="s">
        <v>259</v>
      </c>
      <c r="E56" s="27">
        <v>10</v>
      </c>
      <c r="F56" s="27">
        <f>SUM(E54:E56)</f>
        <v>19</v>
      </c>
      <c r="G56" s="27"/>
      <c r="H56" s="27"/>
      <c r="I56" s="27"/>
      <c r="J56" s="27"/>
      <c r="K56" s="27" t="s">
        <v>257</v>
      </c>
      <c r="L56" s="27">
        <v>12</v>
      </c>
      <c r="M56" s="27"/>
      <c r="N56" s="27"/>
    </row>
    <row r="57" spans="2:14" x14ac:dyDescent="0.25">
      <c r="J57" s="27"/>
      <c r="K57" s="27" t="s">
        <v>260</v>
      </c>
      <c r="L57" s="27">
        <v>10</v>
      </c>
      <c r="M57" s="27"/>
      <c r="N57" s="27"/>
    </row>
    <row r="58" spans="2:14" x14ac:dyDescent="0.25">
      <c r="C58" s="24"/>
      <c r="D58" s="24"/>
      <c r="E58" s="24"/>
      <c r="F58" s="24"/>
      <c r="J58" s="66"/>
      <c r="K58" s="66" t="s">
        <v>261</v>
      </c>
      <c r="L58" s="66">
        <v>1</v>
      </c>
      <c r="M58" s="66">
        <f>SUM(L54:L58)</f>
        <v>39</v>
      </c>
      <c r="N58" s="27"/>
    </row>
    <row r="59" spans="2:14" x14ac:dyDescent="0.25">
      <c r="C59" s="27"/>
      <c r="D59" s="27"/>
      <c r="E59" s="27"/>
      <c r="F59" s="27"/>
      <c r="J59" s="27"/>
      <c r="K59" s="27"/>
    </row>
  </sheetData>
  <pageMargins left="0.25" right="0.25" top="0.5" bottom="0.5" header="0.3" footer="0.3"/>
  <pageSetup paperSize="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54B2E-933A-4A39-956E-D039F769DA72}">
  <dimension ref="B2:Y61"/>
  <sheetViews>
    <sheetView zoomScale="80" zoomScaleNormal="80" workbookViewId="0">
      <selection activeCell="H20" sqref="H20"/>
    </sheetView>
  </sheetViews>
  <sheetFormatPr defaultRowHeight="15" x14ac:dyDescent="0.25"/>
  <cols>
    <col min="1" max="5" width="12.7109375" customWidth="1"/>
    <col min="6" max="6" width="12.7109375" style="27" customWidth="1"/>
    <col min="7" max="12" width="12.7109375" customWidth="1"/>
    <col min="13" max="13" width="12.7109375" style="27" customWidth="1"/>
    <col min="14" max="25" width="12.7109375" customWidth="1"/>
  </cols>
  <sheetData>
    <row r="2" spans="2:25" ht="15.75" x14ac:dyDescent="0.25">
      <c r="B2" s="29"/>
    </row>
    <row r="3" spans="2:25" x14ac:dyDescent="0.25">
      <c r="B3" s="31"/>
      <c r="C3" s="31"/>
      <c r="D3" s="31"/>
      <c r="E3" s="31"/>
      <c r="G3" s="31"/>
      <c r="H3" s="31"/>
      <c r="I3" s="31"/>
      <c r="J3" s="31"/>
      <c r="K3" s="31"/>
      <c r="L3" s="31"/>
    </row>
    <row r="4" spans="2:25" ht="18.75" x14ac:dyDescent="0.3">
      <c r="B4" s="1"/>
      <c r="C4" s="65" t="s">
        <v>269</v>
      </c>
      <c r="D4" s="1"/>
      <c r="E4" s="1"/>
      <c r="G4" s="30"/>
      <c r="H4" s="30"/>
      <c r="I4" s="198"/>
      <c r="J4" s="200" t="s">
        <v>310</v>
      </c>
      <c r="K4" s="198"/>
      <c r="L4" s="30"/>
      <c r="M4" s="29"/>
      <c r="O4" s="65" t="s">
        <v>370</v>
      </c>
      <c r="P4" s="6"/>
      <c r="Q4" s="6"/>
      <c r="R4" s="1"/>
      <c r="S4" s="1"/>
      <c r="U4" s="65" t="s">
        <v>303</v>
      </c>
    </row>
    <row r="5" spans="2:25" ht="15.75" x14ac:dyDescent="0.25">
      <c r="B5" s="29"/>
      <c r="C5" s="57" t="s">
        <v>273</v>
      </c>
      <c r="D5" s="29"/>
      <c r="E5" s="31"/>
      <c r="G5" s="31"/>
      <c r="H5" s="31"/>
      <c r="I5" s="31"/>
      <c r="J5" s="31"/>
      <c r="O5" s="27"/>
      <c r="P5" s="27" t="s">
        <v>292</v>
      </c>
      <c r="Q5" s="27"/>
      <c r="R5" s="27"/>
      <c r="S5" s="27" t="s">
        <v>299</v>
      </c>
      <c r="U5" s="27"/>
      <c r="V5" s="27"/>
      <c r="W5" s="27"/>
      <c r="X5" s="27"/>
      <c r="Y5" s="27" t="s">
        <v>151</v>
      </c>
    </row>
    <row r="6" spans="2:25" ht="19.5" thickBot="1" x14ac:dyDescent="0.35">
      <c r="B6" s="27"/>
      <c r="C6" s="164" t="s">
        <v>264</v>
      </c>
      <c r="D6" s="69"/>
      <c r="E6" s="165"/>
      <c r="F6" s="69"/>
      <c r="G6" s="165"/>
      <c r="H6" s="165"/>
      <c r="I6" s="165"/>
      <c r="J6" s="171" t="s">
        <v>270</v>
      </c>
      <c r="K6" s="171"/>
      <c r="L6" s="171"/>
      <c r="M6" s="69"/>
      <c r="O6" s="27" t="s">
        <v>173</v>
      </c>
      <c r="P6" s="27" t="s">
        <v>298</v>
      </c>
      <c r="Q6" s="27" t="s">
        <v>150</v>
      </c>
      <c r="R6" s="27" t="s">
        <v>151</v>
      </c>
      <c r="S6" s="66" t="s">
        <v>294</v>
      </c>
      <c r="T6" s="31"/>
      <c r="U6" s="69" t="s">
        <v>304</v>
      </c>
      <c r="V6" s="69"/>
      <c r="W6" s="69"/>
      <c r="X6" s="69"/>
      <c r="Y6" s="69" t="s">
        <v>305</v>
      </c>
    </row>
    <row r="7" spans="2:25" x14ac:dyDescent="0.25">
      <c r="B7" s="27"/>
      <c r="C7" s="121" t="s">
        <v>262</v>
      </c>
      <c r="D7" s="27"/>
      <c r="E7" s="27"/>
      <c r="F7" s="27" t="s">
        <v>288</v>
      </c>
      <c r="G7" s="27"/>
      <c r="H7" s="31"/>
      <c r="I7" s="31"/>
      <c r="J7" s="121" t="s">
        <v>263</v>
      </c>
      <c r="K7" s="27"/>
      <c r="L7" s="27"/>
      <c r="M7" s="27" t="s">
        <v>288</v>
      </c>
      <c r="O7" s="176">
        <v>1</v>
      </c>
      <c r="P7" s="176" t="s">
        <v>152</v>
      </c>
      <c r="Q7" s="182" t="s">
        <v>139</v>
      </c>
      <c r="R7" s="176">
        <v>16</v>
      </c>
      <c r="S7" s="183"/>
      <c r="T7" s="31"/>
      <c r="U7" s="184" t="s">
        <v>301</v>
      </c>
      <c r="V7" s="184"/>
      <c r="W7" s="184"/>
      <c r="X7" s="184"/>
      <c r="Y7" s="184">
        <v>-49</v>
      </c>
    </row>
    <row r="8" spans="2:25" x14ac:dyDescent="0.25">
      <c r="B8" s="27"/>
      <c r="C8" s="66" t="s">
        <v>294</v>
      </c>
      <c r="D8" s="66" t="s">
        <v>150</v>
      </c>
      <c r="E8" s="66" t="s">
        <v>280</v>
      </c>
      <c r="F8" s="66" t="s">
        <v>289</v>
      </c>
      <c r="G8" s="66"/>
      <c r="H8" s="32"/>
      <c r="I8" s="32"/>
      <c r="J8" s="66" t="s">
        <v>294</v>
      </c>
      <c r="K8" s="66" t="s">
        <v>150</v>
      </c>
      <c r="L8" s="66" t="s">
        <v>280</v>
      </c>
      <c r="M8" s="66" t="s">
        <v>289</v>
      </c>
      <c r="O8" s="27">
        <v>2</v>
      </c>
      <c r="P8" s="27" t="s">
        <v>152</v>
      </c>
      <c r="Q8" s="178" t="s">
        <v>140</v>
      </c>
      <c r="R8" s="27">
        <v>16</v>
      </c>
      <c r="S8" s="33"/>
      <c r="U8" s="24" t="s">
        <v>302</v>
      </c>
      <c r="V8" s="24"/>
      <c r="W8" s="24"/>
      <c r="X8" s="24"/>
      <c r="Y8" s="24">
        <v>96</v>
      </c>
    </row>
    <row r="9" spans="2:25" x14ac:dyDescent="0.25">
      <c r="B9" s="27"/>
      <c r="C9" s="27" t="s">
        <v>274</v>
      </c>
      <c r="D9" s="27" t="s">
        <v>275</v>
      </c>
      <c r="E9" s="27">
        <v>8</v>
      </c>
      <c r="G9" s="27"/>
      <c r="H9" s="27"/>
      <c r="I9" s="27"/>
      <c r="J9" s="27" t="s">
        <v>274</v>
      </c>
      <c r="K9" s="27" t="s">
        <v>275</v>
      </c>
      <c r="L9" s="117">
        <v>8</v>
      </c>
      <c r="O9" s="66">
        <v>3</v>
      </c>
      <c r="P9" s="66" t="s">
        <v>152</v>
      </c>
      <c r="Q9" s="179" t="s">
        <v>141</v>
      </c>
      <c r="R9" s="180">
        <v>16</v>
      </c>
      <c r="S9" s="153">
        <f>SUM(R7:R9)</f>
        <v>48</v>
      </c>
    </row>
    <row r="10" spans="2:25" x14ac:dyDescent="0.25">
      <c r="B10" s="27"/>
      <c r="C10" s="27"/>
      <c r="D10" s="27" t="s">
        <v>274</v>
      </c>
      <c r="E10" s="27">
        <v>12</v>
      </c>
      <c r="G10" s="27"/>
      <c r="H10" s="27"/>
      <c r="I10" s="27"/>
      <c r="J10" s="27"/>
      <c r="K10" s="27" t="s">
        <v>276</v>
      </c>
      <c r="L10" s="27">
        <v>8</v>
      </c>
      <c r="O10" s="27">
        <v>4</v>
      </c>
      <c r="P10" s="27" t="s">
        <v>154</v>
      </c>
      <c r="Q10" s="178" t="s">
        <v>138</v>
      </c>
      <c r="R10" s="27">
        <v>9</v>
      </c>
      <c r="S10" s="116"/>
      <c r="U10" s="197" t="s">
        <v>306</v>
      </c>
      <c r="V10" s="197"/>
      <c r="W10" s="197"/>
      <c r="X10" s="197"/>
      <c r="Y10" s="197">
        <f>SUM(Y7:Y9)</f>
        <v>47</v>
      </c>
    </row>
    <row r="11" spans="2:25" x14ac:dyDescent="0.25">
      <c r="B11" s="27"/>
      <c r="C11" s="27"/>
      <c r="D11" s="27" t="s">
        <v>241</v>
      </c>
      <c r="E11" s="27">
        <v>12</v>
      </c>
      <c r="G11" s="27"/>
      <c r="H11" s="27"/>
      <c r="I11" s="27"/>
      <c r="J11" s="27"/>
      <c r="K11" s="27"/>
      <c r="L11" s="27"/>
      <c r="O11" s="27">
        <v>5</v>
      </c>
      <c r="P11" s="27" t="s">
        <v>154</v>
      </c>
      <c r="Q11" s="178" t="s">
        <v>192</v>
      </c>
      <c r="R11" s="27">
        <v>8</v>
      </c>
      <c r="S11" s="33"/>
    </row>
    <row r="12" spans="2:25" x14ac:dyDescent="0.25">
      <c r="B12" s="27"/>
      <c r="C12" s="66"/>
      <c r="D12" s="66" t="s">
        <v>276</v>
      </c>
      <c r="E12" s="66">
        <v>8</v>
      </c>
      <c r="F12" s="66">
        <f>SUM(E9:E12)</f>
        <v>40</v>
      </c>
      <c r="G12" s="27"/>
      <c r="H12" s="27"/>
      <c r="I12" s="27"/>
      <c r="J12" s="66"/>
      <c r="K12" s="66"/>
      <c r="L12" s="66"/>
      <c r="M12" s="66">
        <f>SUM(L9:L12)</f>
        <v>16</v>
      </c>
      <c r="O12" s="27">
        <v>6</v>
      </c>
      <c r="P12" s="27" t="s">
        <v>154</v>
      </c>
      <c r="Q12" s="178" t="s">
        <v>191</v>
      </c>
      <c r="R12" s="27">
        <v>8</v>
      </c>
      <c r="S12" s="33"/>
      <c r="U12" t="s">
        <v>368</v>
      </c>
    </row>
    <row r="13" spans="2:25" x14ac:dyDescent="0.25">
      <c r="B13" s="27"/>
      <c r="C13" s="27" t="s">
        <v>278</v>
      </c>
      <c r="D13" s="27" t="s">
        <v>277</v>
      </c>
      <c r="E13" s="27">
        <v>8</v>
      </c>
      <c r="G13" s="27"/>
      <c r="H13" s="27"/>
      <c r="I13" s="27"/>
      <c r="J13" s="27" t="s">
        <v>278</v>
      </c>
      <c r="K13" s="27" t="s">
        <v>277</v>
      </c>
      <c r="L13" s="117">
        <v>8</v>
      </c>
      <c r="O13" s="66">
        <v>7</v>
      </c>
      <c r="P13" s="66" t="s">
        <v>154</v>
      </c>
      <c r="Q13" s="179" t="s">
        <v>193</v>
      </c>
      <c r="R13" s="180">
        <v>9</v>
      </c>
      <c r="S13" s="33">
        <f>SUM(R10:R13)</f>
        <v>34</v>
      </c>
    </row>
    <row r="14" spans="2:25" x14ac:dyDescent="0.25">
      <c r="B14" s="27"/>
      <c r="C14" s="27"/>
      <c r="D14" s="27" t="s">
        <v>278</v>
      </c>
      <c r="E14" s="27">
        <v>12</v>
      </c>
      <c r="G14" s="27"/>
      <c r="H14" s="27"/>
      <c r="I14" s="27"/>
      <c r="J14" s="27"/>
      <c r="K14" s="27" t="s">
        <v>279</v>
      </c>
      <c r="L14" s="27">
        <v>8</v>
      </c>
      <c r="N14" t="s">
        <v>59</v>
      </c>
      <c r="O14" s="27">
        <v>8</v>
      </c>
      <c r="P14" s="27" t="s">
        <v>55</v>
      </c>
      <c r="Q14" s="178" t="s">
        <v>136</v>
      </c>
      <c r="R14" s="27">
        <v>8</v>
      </c>
      <c r="S14" s="181"/>
    </row>
    <row r="15" spans="2:25" x14ac:dyDescent="0.25">
      <c r="B15" s="27"/>
      <c r="C15" s="27"/>
      <c r="D15" s="27" t="s">
        <v>179</v>
      </c>
      <c r="E15" s="27">
        <v>12</v>
      </c>
      <c r="G15" s="27"/>
      <c r="H15" s="27"/>
      <c r="I15" s="27"/>
      <c r="J15" s="27"/>
      <c r="K15" s="27"/>
      <c r="L15" s="27"/>
      <c r="O15" s="66">
        <v>9</v>
      </c>
      <c r="P15" s="66" t="s">
        <v>55</v>
      </c>
      <c r="Q15" s="179" t="s">
        <v>134</v>
      </c>
      <c r="R15" s="66">
        <v>6</v>
      </c>
      <c r="S15" s="153">
        <f>SUM(R14:R15)</f>
        <v>14</v>
      </c>
    </row>
    <row r="16" spans="2:25" ht="15.75" x14ac:dyDescent="0.25">
      <c r="B16" s="27"/>
      <c r="C16" s="27"/>
      <c r="D16" s="27" t="s">
        <v>279</v>
      </c>
      <c r="E16" s="66">
        <v>8</v>
      </c>
      <c r="F16" s="66">
        <f>SUM(E13:E16)</f>
        <v>40</v>
      </c>
      <c r="G16" s="27"/>
      <c r="H16" s="27"/>
      <c r="I16" s="27"/>
      <c r="J16" s="66"/>
      <c r="K16" s="66"/>
      <c r="L16" s="66"/>
      <c r="M16" s="66">
        <f>SUM(L13:L16)</f>
        <v>16</v>
      </c>
      <c r="O16" s="58"/>
      <c r="P16" s="27"/>
      <c r="Q16" s="58"/>
      <c r="R16" s="177"/>
      <c r="S16" s="177"/>
    </row>
    <row r="17" spans="2:20" x14ac:dyDescent="0.25">
      <c r="B17" s="27"/>
      <c r="C17" s="117" t="s">
        <v>241</v>
      </c>
      <c r="D17" s="117" t="s">
        <v>243</v>
      </c>
      <c r="E17" s="117">
        <v>8</v>
      </c>
      <c r="F17" s="117"/>
      <c r="G17" s="27"/>
      <c r="H17" s="27"/>
      <c r="I17" s="27"/>
      <c r="J17" s="27" t="s">
        <v>241</v>
      </c>
      <c r="K17" s="27" t="s">
        <v>243</v>
      </c>
      <c r="L17" s="27">
        <v>8</v>
      </c>
      <c r="M17" s="117"/>
      <c r="O17" s="27"/>
      <c r="P17" s="31" t="s">
        <v>367</v>
      </c>
      <c r="Q17" s="27"/>
      <c r="R17" s="27">
        <f>SUM(R7:R16)</f>
        <v>96</v>
      </c>
      <c r="S17" s="27"/>
    </row>
    <row r="18" spans="2:20" x14ac:dyDescent="0.25">
      <c r="B18" s="27"/>
      <c r="C18" s="27"/>
      <c r="D18" s="27" t="s">
        <v>245</v>
      </c>
      <c r="E18" s="27">
        <v>10</v>
      </c>
      <c r="G18" s="27"/>
      <c r="H18" s="31"/>
      <c r="I18" s="31"/>
      <c r="J18" s="27"/>
      <c r="K18" s="27" t="s">
        <v>244</v>
      </c>
      <c r="L18" s="27">
        <v>8</v>
      </c>
    </row>
    <row r="19" spans="2:20" x14ac:dyDescent="0.25">
      <c r="B19" s="27"/>
      <c r="C19" s="27"/>
      <c r="D19" s="27" t="s">
        <v>244</v>
      </c>
      <c r="E19" s="27">
        <v>8</v>
      </c>
      <c r="G19" s="27"/>
      <c r="H19" s="31"/>
      <c r="I19" s="31"/>
      <c r="J19" s="27"/>
      <c r="K19" s="27" t="s">
        <v>241</v>
      </c>
      <c r="L19" s="27">
        <v>12</v>
      </c>
      <c r="O19" s="27"/>
      <c r="P19" s="27"/>
      <c r="Q19" s="27"/>
      <c r="R19" s="27"/>
      <c r="S19" s="31"/>
    </row>
    <row r="20" spans="2:20" x14ac:dyDescent="0.25">
      <c r="B20" s="27"/>
      <c r="C20" s="27"/>
      <c r="D20" s="27"/>
      <c r="E20" s="27"/>
      <c r="G20" s="27"/>
      <c r="J20" s="27"/>
      <c r="K20" s="27" t="s">
        <v>181</v>
      </c>
      <c r="L20" s="27">
        <v>10</v>
      </c>
      <c r="O20" s="31" t="s">
        <v>293</v>
      </c>
      <c r="P20" s="31"/>
      <c r="Q20" s="31"/>
      <c r="R20" s="31"/>
      <c r="S20" s="31"/>
    </row>
    <row r="21" spans="2:20" x14ac:dyDescent="0.25">
      <c r="B21" s="27"/>
      <c r="C21" s="66"/>
      <c r="D21" s="66"/>
      <c r="E21" s="66"/>
      <c r="F21" s="66">
        <f>SUM(E17:E21)</f>
        <v>26</v>
      </c>
      <c r="G21" s="27"/>
      <c r="J21" s="66"/>
      <c r="K21" s="66" t="s">
        <v>245</v>
      </c>
      <c r="L21" s="66">
        <v>10</v>
      </c>
      <c r="M21" s="66">
        <f>SUM(L17:L21)</f>
        <v>48</v>
      </c>
      <c r="O21" s="31" t="s">
        <v>291</v>
      </c>
      <c r="T21" s="31"/>
    </row>
    <row r="22" spans="2:20" x14ac:dyDescent="0.25">
      <c r="B22" s="27"/>
      <c r="C22" s="27" t="s">
        <v>179</v>
      </c>
      <c r="D22" s="27" t="s">
        <v>197</v>
      </c>
      <c r="E22" s="27">
        <v>8</v>
      </c>
      <c r="G22" s="27"/>
      <c r="J22" s="117" t="s">
        <v>179</v>
      </c>
      <c r="K22" s="117" t="s">
        <v>179</v>
      </c>
      <c r="L22" s="117">
        <v>12</v>
      </c>
      <c r="O22" t="s">
        <v>290</v>
      </c>
      <c r="T22" s="31"/>
    </row>
    <row r="23" spans="2:20" x14ac:dyDescent="0.25">
      <c r="B23" s="27"/>
      <c r="D23" s="24"/>
      <c r="E23" s="24"/>
      <c r="F23" s="66">
        <f>SUM(E22:E23)</f>
        <v>8</v>
      </c>
      <c r="G23" s="27"/>
      <c r="J23" s="27"/>
      <c r="K23" s="66" t="s">
        <v>152</v>
      </c>
      <c r="L23" s="66">
        <v>10</v>
      </c>
      <c r="M23" s="66">
        <f>SUM(L22:L23)</f>
        <v>22</v>
      </c>
      <c r="T23" s="31"/>
    </row>
    <row r="24" spans="2:20" x14ac:dyDescent="0.25">
      <c r="B24" s="27"/>
      <c r="C24" s="117" t="s">
        <v>181</v>
      </c>
      <c r="D24" s="27" t="s">
        <v>181</v>
      </c>
      <c r="E24" s="27">
        <v>10</v>
      </c>
      <c r="G24" s="27"/>
      <c r="J24" s="117" t="s">
        <v>181</v>
      </c>
      <c r="T24" s="31"/>
    </row>
    <row r="25" spans="2:20" x14ac:dyDescent="0.25">
      <c r="B25" s="27"/>
      <c r="C25" s="66"/>
      <c r="D25" s="66" t="s">
        <v>154</v>
      </c>
      <c r="E25" s="66">
        <v>10</v>
      </c>
      <c r="F25" s="66">
        <f>SUM(E24:E25)</f>
        <v>20</v>
      </c>
      <c r="G25" s="27"/>
      <c r="M25" s="66">
        <f>SUM(L24:L25)</f>
        <v>0</v>
      </c>
      <c r="T25" s="31"/>
    </row>
    <row r="26" spans="2:20" x14ac:dyDescent="0.25">
      <c r="B26" s="27"/>
      <c r="C26" s="27" t="s">
        <v>152</v>
      </c>
      <c r="D26" s="27" t="s">
        <v>249</v>
      </c>
      <c r="E26" s="27">
        <v>7</v>
      </c>
      <c r="G26" s="27"/>
      <c r="J26" s="117" t="s">
        <v>152</v>
      </c>
      <c r="K26" s="117" t="s">
        <v>249</v>
      </c>
      <c r="L26" s="117">
        <v>7</v>
      </c>
      <c r="T26" s="31"/>
    </row>
    <row r="27" spans="2:20" x14ac:dyDescent="0.25">
      <c r="B27" s="27"/>
      <c r="C27" s="27"/>
      <c r="D27" s="27" t="s">
        <v>152</v>
      </c>
      <c r="E27" s="27">
        <v>10</v>
      </c>
      <c r="G27" s="27"/>
      <c r="K27" s="178" t="s">
        <v>139</v>
      </c>
      <c r="L27" s="27">
        <v>16</v>
      </c>
    </row>
    <row r="28" spans="2:20" x14ac:dyDescent="0.25">
      <c r="B28" s="27"/>
      <c r="C28" s="27"/>
      <c r="D28" s="27" t="s">
        <v>55</v>
      </c>
      <c r="E28" s="27">
        <v>12</v>
      </c>
      <c r="G28" s="27"/>
      <c r="K28" s="178" t="s">
        <v>140</v>
      </c>
      <c r="L28" s="27">
        <v>16</v>
      </c>
    </row>
    <row r="29" spans="2:20" x14ac:dyDescent="0.25">
      <c r="B29" s="27"/>
      <c r="C29" s="27"/>
      <c r="D29" s="178" t="s">
        <v>139</v>
      </c>
      <c r="E29" s="27">
        <v>16</v>
      </c>
      <c r="G29" s="27"/>
      <c r="K29" s="178" t="s">
        <v>141</v>
      </c>
      <c r="L29" s="27">
        <v>16</v>
      </c>
    </row>
    <row r="30" spans="2:20" x14ac:dyDescent="0.25">
      <c r="B30" s="27"/>
      <c r="C30" s="27"/>
      <c r="D30" s="178" t="s">
        <v>140</v>
      </c>
      <c r="E30" s="27">
        <v>16</v>
      </c>
      <c r="G30" s="27"/>
    </row>
    <row r="31" spans="2:20" x14ac:dyDescent="0.25">
      <c r="B31" s="27"/>
      <c r="C31" s="66"/>
      <c r="D31" s="179" t="s">
        <v>141</v>
      </c>
      <c r="E31" s="66">
        <v>16</v>
      </c>
      <c r="F31" s="66">
        <f>SUM(E26:E31)</f>
        <v>77</v>
      </c>
      <c r="G31" s="27"/>
      <c r="J31" s="24"/>
      <c r="K31" s="24"/>
      <c r="L31" s="24"/>
      <c r="M31" s="66">
        <f>SUM(L26:L31)</f>
        <v>55</v>
      </c>
    </row>
    <row r="32" spans="2:20" x14ac:dyDescent="0.25">
      <c r="B32" s="27"/>
      <c r="C32" s="27" t="s">
        <v>154</v>
      </c>
      <c r="D32" s="178" t="s">
        <v>138</v>
      </c>
      <c r="E32" s="27">
        <v>9</v>
      </c>
      <c r="G32" s="27"/>
      <c r="J32" s="27" t="s">
        <v>154</v>
      </c>
      <c r="K32" s="27" t="s">
        <v>154</v>
      </c>
      <c r="L32" s="27">
        <v>10</v>
      </c>
    </row>
    <row r="33" spans="2:13" x14ac:dyDescent="0.25">
      <c r="B33" s="27"/>
      <c r="D33" s="178" t="s">
        <v>192</v>
      </c>
      <c r="E33" s="27">
        <v>8</v>
      </c>
      <c r="K33" s="27" t="s">
        <v>56</v>
      </c>
      <c r="L33" s="27">
        <v>12</v>
      </c>
    </row>
    <row r="34" spans="2:13" x14ac:dyDescent="0.25">
      <c r="B34" s="27"/>
      <c r="D34" s="178" t="s">
        <v>191</v>
      </c>
      <c r="E34" s="27">
        <v>8</v>
      </c>
      <c r="K34" s="178" t="s">
        <v>138</v>
      </c>
      <c r="L34" s="27">
        <v>9</v>
      </c>
    </row>
    <row r="35" spans="2:13" x14ac:dyDescent="0.25">
      <c r="B35" s="27"/>
      <c r="D35" s="178" t="s">
        <v>193</v>
      </c>
      <c r="E35" s="27">
        <v>9</v>
      </c>
      <c r="K35" s="178" t="s">
        <v>192</v>
      </c>
      <c r="L35" s="27">
        <v>8</v>
      </c>
    </row>
    <row r="36" spans="2:13" x14ac:dyDescent="0.25">
      <c r="B36" s="27"/>
      <c r="C36" s="27"/>
      <c r="G36" s="27"/>
      <c r="J36" s="27"/>
      <c r="K36" s="178" t="s">
        <v>191</v>
      </c>
      <c r="L36" s="27">
        <v>8</v>
      </c>
    </row>
    <row r="37" spans="2:13" x14ac:dyDescent="0.25">
      <c r="B37" s="27"/>
      <c r="C37" s="24"/>
      <c r="D37" s="24"/>
      <c r="E37" s="24"/>
      <c r="F37" s="27">
        <f>SUM(E32:E37)</f>
        <v>34</v>
      </c>
      <c r="G37" s="27"/>
      <c r="J37" s="66"/>
      <c r="K37" s="179" t="s">
        <v>193</v>
      </c>
      <c r="L37" s="66">
        <v>9</v>
      </c>
      <c r="M37" s="27">
        <f>SUM(L32:L37)</f>
        <v>56</v>
      </c>
    </row>
    <row r="38" spans="2:13" x14ac:dyDescent="0.25">
      <c r="B38" s="27"/>
      <c r="C38" s="27" t="s">
        <v>55</v>
      </c>
      <c r="D38" s="27" t="s">
        <v>185</v>
      </c>
      <c r="E38" s="27">
        <v>8</v>
      </c>
      <c r="F38" s="117"/>
      <c r="G38" s="27"/>
      <c r="J38" s="117" t="s">
        <v>55</v>
      </c>
      <c r="K38" s="27" t="s">
        <v>197</v>
      </c>
      <c r="L38" s="27">
        <v>8</v>
      </c>
      <c r="M38" s="117"/>
    </row>
    <row r="39" spans="2:13" x14ac:dyDescent="0.25">
      <c r="B39" s="27"/>
      <c r="D39" s="178" t="s">
        <v>136</v>
      </c>
      <c r="E39" s="27">
        <v>8</v>
      </c>
      <c r="G39" s="27"/>
      <c r="J39" s="27"/>
      <c r="K39" s="27" t="s">
        <v>185</v>
      </c>
      <c r="L39" s="27">
        <v>8</v>
      </c>
    </row>
    <row r="40" spans="2:13" x14ac:dyDescent="0.25">
      <c r="B40" s="27"/>
      <c r="D40" s="178" t="s">
        <v>134</v>
      </c>
      <c r="E40" s="27">
        <v>6</v>
      </c>
      <c r="G40" s="27"/>
      <c r="J40" s="27"/>
      <c r="K40" s="27" t="s">
        <v>55</v>
      </c>
      <c r="L40" s="27">
        <v>12</v>
      </c>
    </row>
    <row r="41" spans="2:13" x14ac:dyDescent="0.25">
      <c r="B41" s="27"/>
      <c r="K41" s="27" t="s">
        <v>57</v>
      </c>
      <c r="L41" s="27">
        <v>12</v>
      </c>
    </row>
    <row r="42" spans="2:13" x14ac:dyDescent="0.25">
      <c r="B42" s="27"/>
      <c r="K42" s="178" t="s">
        <v>136</v>
      </c>
      <c r="L42" s="27">
        <v>8</v>
      </c>
    </row>
    <row r="43" spans="2:13" x14ac:dyDescent="0.25">
      <c r="F43" s="27">
        <f>SUM(E38:E43)</f>
        <v>22</v>
      </c>
      <c r="G43" s="27"/>
      <c r="J43" s="66"/>
      <c r="K43" s="179" t="s">
        <v>134</v>
      </c>
      <c r="L43" s="66">
        <v>6</v>
      </c>
      <c r="M43" s="27">
        <f>SUM(L38:L43)</f>
        <v>54</v>
      </c>
    </row>
    <row r="44" spans="2:13" x14ac:dyDescent="0.25">
      <c r="C44" s="117" t="s">
        <v>56</v>
      </c>
      <c r="D44" s="117" t="s">
        <v>186</v>
      </c>
      <c r="E44" s="117">
        <v>8</v>
      </c>
      <c r="F44" s="117"/>
      <c r="G44" s="27"/>
      <c r="J44" s="117" t="s">
        <v>56</v>
      </c>
      <c r="K44" s="117" t="s">
        <v>186</v>
      </c>
      <c r="L44" s="117">
        <v>8</v>
      </c>
      <c r="M44" s="117"/>
    </row>
    <row r="45" spans="2:13" x14ac:dyDescent="0.25">
      <c r="C45" s="27"/>
      <c r="D45" s="27" t="s">
        <v>56</v>
      </c>
      <c r="E45" s="27">
        <v>12</v>
      </c>
      <c r="G45" s="27"/>
      <c r="J45" s="27"/>
      <c r="K45" s="27" t="s">
        <v>187</v>
      </c>
      <c r="L45" s="27">
        <v>8</v>
      </c>
    </row>
    <row r="46" spans="2:13" x14ac:dyDescent="0.25">
      <c r="C46" s="27"/>
      <c r="D46" s="27" t="s">
        <v>198</v>
      </c>
      <c r="E46" s="27">
        <v>12</v>
      </c>
      <c r="G46" s="27"/>
    </row>
    <row r="47" spans="2:13" x14ac:dyDescent="0.25">
      <c r="C47" s="66"/>
      <c r="D47" s="66" t="s">
        <v>187</v>
      </c>
      <c r="E47" s="66">
        <v>8</v>
      </c>
      <c r="F47" s="66">
        <f>SUM(E44:E47)</f>
        <v>40</v>
      </c>
      <c r="G47" s="27"/>
      <c r="M47" s="66">
        <f>SUM(L44:L47)</f>
        <v>16</v>
      </c>
    </row>
    <row r="48" spans="2:13" x14ac:dyDescent="0.25">
      <c r="B48" s="27"/>
      <c r="C48" s="27" t="s">
        <v>57</v>
      </c>
      <c r="D48" s="27" t="s">
        <v>188</v>
      </c>
      <c r="E48" s="27">
        <v>8</v>
      </c>
      <c r="G48" s="27"/>
      <c r="J48" s="117" t="s">
        <v>57</v>
      </c>
      <c r="K48" s="117" t="s">
        <v>188</v>
      </c>
      <c r="L48" s="117">
        <v>8</v>
      </c>
    </row>
    <row r="49" spans="2:13" x14ac:dyDescent="0.25">
      <c r="B49" s="27"/>
      <c r="C49" s="27"/>
      <c r="D49" s="27" t="s">
        <v>57</v>
      </c>
      <c r="E49" s="27">
        <v>12</v>
      </c>
      <c r="G49" s="27"/>
      <c r="J49" s="27"/>
      <c r="K49" s="27" t="s">
        <v>189</v>
      </c>
      <c r="L49" s="27">
        <v>8</v>
      </c>
    </row>
    <row r="50" spans="2:13" x14ac:dyDescent="0.25">
      <c r="C50" s="27"/>
      <c r="D50" s="27" t="s">
        <v>257</v>
      </c>
      <c r="E50" s="27">
        <v>12</v>
      </c>
      <c r="G50" s="27"/>
    </row>
    <row r="51" spans="2:13" x14ac:dyDescent="0.25">
      <c r="C51" s="66"/>
      <c r="D51" s="66" t="s">
        <v>189</v>
      </c>
      <c r="E51" s="66">
        <v>8</v>
      </c>
      <c r="F51" s="66">
        <f>SUM(E48:E51)</f>
        <v>40</v>
      </c>
      <c r="G51" s="27"/>
      <c r="J51" s="24"/>
      <c r="K51" s="24"/>
      <c r="L51" s="24"/>
      <c r="M51" s="66">
        <f>SUM(L48:L51)</f>
        <v>16</v>
      </c>
    </row>
    <row r="52" spans="2:13" x14ac:dyDescent="0.25">
      <c r="C52" s="27" t="s">
        <v>198</v>
      </c>
      <c r="D52" s="27" t="s">
        <v>190</v>
      </c>
      <c r="E52" s="27">
        <v>8</v>
      </c>
      <c r="G52" s="27"/>
      <c r="J52" s="117" t="s">
        <v>198</v>
      </c>
      <c r="K52" s="117" t="s">
        <v>190</v>
      </c>
      <c r="L52" s="117">
        <v>8</v>
      </c>
    </row>
    <row r="53" spans="2:13" x14ac:dyDescent="0.25">
      <c r="C53" s="27"/>
      <c r="D53" s="27" t="s">
        <v>200</v>
      </c>
      <c r="E53" s="27">
        <v>8</v>
      </c>
      <c r="G53" s="27"/>
      <c r="J53" s="27"/>
      <c r="K53" s="27" t="s">
        <v>200</v>
      </c>
      <c r="L53" s="27">
        <v>8</v>
      </c>
    </row>
    <row r="54" spans="2:13" x14ac:dyDescent="0.25">
      <c r="G54" s="27"/>
      <c r="J54" s="27"/>
      <c r="K54" s="27" t="s">
        <v>198</v>
      </c>
      <c r="L54" s="27">
        <v>12</v>
      </c>
    </row>
    <row r="55" spans="2:13" x14ac:dyDescent="0.25">
      <c r="F55" s="27">
        <f>SUM(E52:E55)</f>
        <v>16</v>
      </c>
      <c r="G55" s="27"/>
      <c r="J55" s="66"/>
      <c r="K55" s="66" t="s">
        <v>256</v>
      </c>
      <c r="L55" s="66">
        <v>10</v>
      </c>
      <c r="M55" s="27">
        <f>SUM(L52:L55)</f>
        <v>38</v>
      </c>
    </row>
    <row r="56" spans="2:13" x14ac:dyDescent="0.25">
      <c r="C56" s="117" t="s">
        <v>257</v>
      </c>
      <c r="D56" s="117" t="s">
        <v>258</v>
      </c>
      <c r="E56" s="117">
        <v>8</v>
      </c>
      <c r="F56" s="117"/>
      <c r="G56" s="27"/>
      <c r="J56" s="117" t="s">
        <v>257</v>
      </c>
      <c r="K56" s="117" t="s">
        <v>258</v>
      </c>
      <c r="L56" s="117">
        <v>8</v>
      </c>
      <c r="M56" s="117"/>
    </row>
    <row r="57" spans="2:13" x14ac:dyDescent="0.25">
      <c r="C57" s="27"/>
      <c r="D57" s="27" t="s">
        <v>261</v>
      </c>
      <c r="E57" s="27">
        <v>1</v>
      </c>
      <c r="G57" s="27"/>
      <c r="J57" s="27"/>
      <c r="K57" s="27" t="s">
        <v>259</v>
      </c>
      <c r="L57" s="27">
        <v>8</v>
      </c>
    </row>
    <row r="58" spans="2:13" x14ac:dyDescent="0.25">
      <c r="C58" s="27"/>
      <c r="D58" s="27" t="s">
        <v>259</v>
      </c>
      <c r="E58" s="27">
        <v>10</v>
      </c>
      <c r="G58" s="27"/>
      <c r="J58" s="27"/>
      <c r="K58" s="27" t="s">
        <v>257</v>
      </c>
      <c r="L58" s="27">
        <v>12</v>
      </c>
    </row>
    <row r="59" spans="2:13" x14ac:dyDescent="0.25">
      <c r="G59" s="27"/>
      <c r="J59" s="27"/>
      <c r="K59" s="27" t="s">
        <v>260</v>
      </c>
      <c r="L59" s="27">
        <v>10</v>
      </c>
    </row>
    <row r="60" spans="2:13" x14ac:dyDescent="0.25">
      <c r="C60" s="24"/>
      <c r="D60" s="24"/>
      <c r="E60" s="24"/>
      <c r="F60" s="66">
        <f>SUM(E56:E60)</f>
        <v>19</v>
      </c>
      <c r="G60" s="27"/>
      <c r="H60" s="27"/>
      <c r="I60" s="27"/>
      <c r="J60" s="66"/>
      <c r="K60" s="66" t="s">
        <v>261</v>
      </c>
      <c r="L60" s="66">
        <v>1</v>
      </c>
      <c r="M60" s="66">
        <f>SUM(L56:L60)</f>
        <v>39</v>
      </c>
    </row>
    <row r="61" spans="2:13" x14ac:dyDescent="0.25">
      <c r="C61" s="27"/>
      <c r="D61" s="27"/>
      <c r="E61" s="27"/>
      <c r="J61" s="27"/>
      <c r="K61" s="27"/>
    </row>
  </sheetData>
  <pageMargins left="0.25" right="0.25" top="0.5" bottom="0.5" header="0.3" footer="0.3"/>
  <pageSetup paperSize="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CC252-3269-4EA7-B538-ABF1195AE091}">
  <dimension ref="A1"/>
  <sheetViews>
    <sheetView workbookViewId="0">
      <selection activeCell="K30" sqref="K30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8616B-79AA-428E-BCB3-0EB81B275B89}">
  <dimension ref="A1"/>
  <sheetViews>
    <sheetView topLeftCell="A16" zoomScale="70" zoomScaleNormal="70" workbookViewId="0">
      <selection activeCell="AE67" sqref="AE6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84A72-85A7-49F0-A26C-159675D710E7}">
  <dimension ref="A1"/>
  <sheetViews>
    <sheetView topLeftCell="A19" zoomScale="96" zoomScaleNormal="96" workbookViewId="0">
      <selection activeCell="AF16" sqref="AF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E2EAE-DF36-420C-B93E-28DCF0EE9634}">
  <dimension ref="A1:L162"/>
  <sheetViews>
    <sheetView topLeftCell="A71" zoomScaleNormal="100" workbookViewId="0">
      <selection activeCell="B79" sqref="B79:D87"/>
    </sheetView>
  </sheetViews>
  <sheetFormatPr defaultRowHeight="15" x14ac:dyDescent="0.25"/>
  <cols>
    <col min="1" max="1" width="5.7109375" customWidth="1"/>
    <col min="2" max="2" width="80.7109375" customWidth="1"/>
    <col min="3" max="3" width="18.7109375" customWidth="1"/>
    <col min="4" max="4" width="15.7109375" customWidth="1"/>
    <col min="5" max="5" width="18.7109375" customWidth="1"/>
    <col min="6" max="6" width="15.7109375" customWidth="1"/>
    <col min="7" max="7" width="75.7109375" customWidth="1"/>
  </cols>
  <sheetData>
    <row r="1" spans="2:7" x14ac:dyDescent="0.25">
      <c r="C1" s="9"/>
      <c r="E1" s="9"/>
      <c r="G1" s="9"/>
    </row>
    <row r="2" spans="2:7" x14ac:dyDescent="0.25">
      <c r="C2" s="9"/>
      <c r="E2" s="9"/>
      <c r="G2" s="9"/>
    </row>
    <row r="3" spans="2:7" s="1" customFormat="1" ht="20.100000000000001" customHeight="1" x14ac:dyDescent="0.3">
      <c r="B3"/>
      <c r="C3" s="9" t="s">
        <v>481</v>
      </c>
      <c r="D3">
        <v>24</v>
      </c>
      <c r="E3" s="9"/>
      <c r="F3"/>
      <c r="G3" s="9"/>
    </row>
    <row r="4" spans="2:7" s="1" customFormat="1" ht="20.100000000000001" customHeight="1" thickBot="1" x14ac:dyDescent="0.35">
      <c r="B4"/>
      <c r="C4" s="229" t="s">
        <v>481</v>
      </c>
      <c r="D4" s="232">
        <v>32</v>
      </c>
      <c r="E4" s="9"/>
      <c r="F4"/>
      <c r="G4" s="9"/>
    </row>
    <row r="5" spans="2:7" s="1" customFormat="1" ht="20.100000000000001" customHeight="1" x14ac:dyDescent="0.3">
      <c r="B5"/>
      <c r="C5" s="9"/>
      <c r="D5" s="201">
        <f>SUM(D3:D4)</f>
        <v>56</v>
      </c>
      <c r="E5" s="240" t="s">
        <v>477</v>
      </c>
      <c r="F5"/>
      <c r="G5" s="9"/>
    </row>
    <row r="6" spans="2:7" s="1" customFormat="1" ht="20.100000000000001" customHeight="1" x14ac:dyDescent="0.3">
      <c r="B6"/>
      <c r="C6" s="9"/>
      <c r="D6"/>
      <c r="E6" s="9"/>
      <c r="F6"/>
      <c r="G6" s="9"/>
    </row>
    <row r="7" spans="2:7" s="1" customFormat="1" ht="20.100000000000001" customHeight="1" x14ac:dyDescent="0.3">
      <c r="B7"/>
      <c r="C7" s="9" t="s">
        <v>33</v>
      </c>
      <c r="D7">
        <v>400</v>
      </c>
      <c r="E7" s="9"/>
      <c r="F7"/>
      <c r="G7" s="9"/>
    </row>
    <row r="8" spans="2:7" s="1" customFormat="1" ht="20.100000000000001" customHeight="1" x14ac:dyDescent="0.3">
      <c r="B8"/>
      <c r="C8" s="9" t="s">
        <v>33</v>
      </c>
      <c r="D8">
        <v>100</v>
      </c>
      <c r="E8" s="9"/>
      <c r="F8"/>
      <c r="G8" s="9"/>
    </row>
    <row r="9" spans="2:7" s="1" customFormat="1" ht="20.100000000000001" customHeight="1" x14ac:dyDescent="0.3">
      <c r="B9"/>
      <c r="C9" s="9" t="s">
        <v>33</v>
      </c>
      <c r="D9">
        <v>40</v>
      </c>
      <c r="E9" s="9"/>
      <c r="F9" s="12"/>
      <c r="G9"/>
    </row>
    <row r="10" spans="2:7" s="1" customFormat="1" ht="20.100000000000001" customHeight="1" x14ac:dyDescent="0.3">
      <c r="B10"/>
      <c r="C10" s="9" t="s">
        <v>33</v>
      </c>
      <c r="D10">
        <v>60</v>
      </c>
      <c r="E10" s="9"/>
      <c r="F10" s="12"/>
      <c r="G10"/>
    </row>
    <row r="11" spans="2:7" s="1" customFormat="1" ht="20.100000000000001" customHeight="1" thickBot="1" x14ac:dyDescent="0.35">
      <c r="B11"/>
      <c r="C11" s="229" t="s">
        <v>33</v>
      </c>
      <c r="D11" s="232">
        <v>8</v>
      </c>
      <c r="E11" s="9"/>
      <c r="F11" s="12"/>
      <c r="G11"/>
    </row>
    <row r="12" spans="2:7" s="1" customFormat="1" ht="20.100000000000001" customHeight="1" x14ac:dyDescent="0.3">
      <c r="B12"/>
      <c r="C12" s="9"/>
      <c r="D12" s="201">
        <f>SUM(D7:D11)</f>
        <v>608</v>
      </c>
      <c r="E12" s="240" t="s">
        <v>477</v>
      </c>
      <c r="F12" s="12"/>
      <c r="G12"/>
    </row>
    <row r="13" spans="2:7" s="1" customFormat="1" ht="20.100000000000001" customHeight="1" x14ac:dyDescent="0.3">
      <c r="B13"/>
      <c r="C13" s="9"/>
      <c r="D13"/>
      <c r="E13" s="9"/>
      <c r="F13" s="12"/>
      <c r="G13"/>
    </row>
    <row r="14" spans="2:7" x14ac:dyDescent="0.25">
      <c r="C14" s="9" t="s">
        <v>32</v>
      </c>
      <c r="D14">
        <v>24</v>
      </c>
      <c r="E14" s="9"/>
      <c r="F14" s="12"/>
    </row>
    <row r="15" spans="2:7" x14ac:dyDescent="0.25">
      <c r="C15" s="9" t="s">
        <v>32</v>
      </c>
      <c r="D15">
        <v>16</v>
      </c>
      <c r="E15" s="9"/>
      <c r="F15" s="12"/>
    </row>
    <row r="16" spans="2:7" x14ac:dyDescent="0.25">
      <c r="C16" s="9" t="s">
        <v>32</v>
      </c>
      <c r="D16">
        <v>20</v>
      </c>
      <c r="E16" s="9"/>
      <c r="F16" s="12"/>
    </row>
    <row r="17" spans="2:7" ht="15.75" thickBot="1" x14ac:dyDescent="0.3">
      <c r="C17" s="229" t="s">
        <v>32</v>
      </c>
      <c r="D17" s="232">
        <v>4</v>
      </c>
      <c r="E17" s="9"/>
      <c r="F17" s="12"/>
    </row>
    <row r="18" spans="2:7" x14ac:dyDescent="0.25">
      <c r="C18" s="9"/>
      <c r="D18" s="201">
        <f>SUM(D14:D17)</f>
        <v>64</v>
      </c>
      <c r="E18" s="240" t="s">
        <v>477</v>
      </c>
      <c r="F18" s="12"/>
    </row>
    <row r="19" spans="2:7" x14ac:dyDescent="0.25">
      <c r="C19" s="9"/>
      <c r="E19" s="9"/>
      <c r="F19" s="12"/>
    </row>
    <row r="20" spans="2:7" x14ac:dyDescent="0.25">
      <c r="B20" t="s">
        <v>26</v>
      </c>
      <c r="C20" s="9" t="s">
        <v>36</v>
      </c>
      <c r="D20">
        <v>16</v>
      </c>
      <c r="E20" s="9"/>
      <c r="F20" s="12"/>
      <c r="G20" t="s">
        <v>378</v>
      </c>
    </row>
    <row r="21" spans="2:7" x14ac:dyDescent="0.25">
      <c r="C21" s="9" t="s">
        <v>351</v>
      </c>
      <c r="D21" s="12">
        <v>8</v>
      </c>
      <c r="E21" s="9"/>
      <c r="F21" s="12"/>
      <c r="G21" t="s">
        <v>427</v>
      </c>
    </row>
    <row r="22" spans="2:7" ht="15.75" thickBot="1" x14ac:dyDescent="0.3">
      <c r="C22" s="229" t="s">
        <v>351</v>
      </c>
      <c r="D22" s="232">
        <v>8</v>
      </c>
      <c r="E22" s="9"/>
      <c r="F22" s="12"/>
    </row>
    <row r="23" spans="2:7" x14ac:dyDescent="0.25">
      <c r="C23" s="9"/>
      <c r="D23" s="201">
        <f>SUM(D20:D22)</f>
        <v>32</v>
      </c>
      <c r="E23" s="240" t="s">
        <v>477</v>
      </c>
      <c r="F23" s="12"/>
    </row>
    <row r="24" spans="2:7" x14ac:dyDescent="0.25">
      <c r="C24" s="9"/>
      <c r="E24" s="9"/>
      <c r="F24" s="12"/>
    </row>
    <row r="25" spans="2:7" x14ac:dyDescent="0.25">
      <c r="B25" t="s">
        <v>29</v>
      </c>
      <c r="C25" s="9" t="s">
        <v>31</v>
      </c>
      <c r="D25">
        <v>200</v>
      </c>
      <c r="E25" s="9"/>
      <c r="F25" s="12"/>
    </row>
    <row r="26" spans="2:7" x14ac:dyDescent="0.25">
      <c r="B26" t="s">
        <v>34</v>
      </c>
      <c r="C26" s="9" t="s">
        <v>31</v>
      </c>
      <c r="D26">
        <v>60</v>
      </c>
      <c r="E26" s="9"/>
      <c r="F26" s="12"/>
    </row>
    <row r="27" spans="2:7" x14ac:dyDescent="0.25">
      <c r="B27" t="s">
        <v>371</v>
      </c>
      <c r="C27" s="9" t="s">
        <v>31</v>
      </c>
      <c r="D27">
        <v>120</v>
      </c>
      <c r="E27" s="9"/>
      <c r="F27" s="12"/>
    </row>
    <row r="28" spans="2:7" x14ac:dyDescent="0.25">
      <c r="B28" t="s">
        <v>372</v>
      </c>
      <c r="C28" s="9" t="s">
        <v>31</v>
      </c>
      <c r="D28">
        <v>40</v>
      </c>
      <c r="E28" s="9"/>
      <c r="F28" s="12"/>
    </row>
    <row r="29" spans="2:7" ht="15.75" thickBot="1" x14ac:dyDescent="0.3">
      <c r="B29" t="s">
        <v>357</v>
      </c>
      <c r="C29" s="229" t="s">
        <v>31</v>
      </c>
      <c r="D29" s="232">
        <v>8</v>
      </c>
      <c r="E29" s="9"/>
      <c r="F29" s="12"/>
    </row>
    <row r="30" spans="2:7" x14ac:dyDescent="0.25">
      <c r="C30" s="9"/>
      <c r="D30" s="201">
        <f>SUM(D25:D29)</f>
        <v>428</v>
      </c>
      <c r="E30" s="240" t="s">
        <v>477</v>
      </c>
      <c r="F30" s="12"/>
    </row>
    <row r="31" spans="2:7" x14ac:dyDescent="0.25">
      <c r="C31" s="9"/>
      <c r="E31" s="9"/>
      <c r="F31" s="12"/>
    </row>
    <row r="32" spans="2:7" x14ac:dyDescent="0.25">
      <c r="B32" t="s">
        <v>0</v>
      </c>
      <c r="C32" s="9" t="s">
        <v>17</v>
      </c>
      <c r="D32">
        <v>48</v>
      </c>
      <c r="E32" s="9"/>
      <c r="F32" s="12"/>
      <c r="G32" t="s">
        <v>426</v>
      </c>
    </row>
    <row r="33" spans="2:7" x14ac:dyDescent="0.25">
      <c r="B33" t="s">
        <v>341</v>
      </c>
      <c r="C33" s="9" t="s">
        <v>17</v>
      </c>
      <c r="D33">
        <v>48</v>
      </c>
      <c r="E33" s="9"/>
      <c r="F33" s="12"/>
      <c r="G33" t="s">
        <v>426</v>
      </c>
    </row>
    <row r="34" spans="2:7" x14ac:dyDescent="0.25">
      <c r="B34" t="s">
        <v>332</v>
      </c>
      <c r="C34" s="9" t="s">
        <v>17</v>
      </c>
      <c r="D34">
        <v>48</v>
      </c>
      <c r="E34" s="9"/>
      <c r="F34" s="12"/>
      <c r="G34" t="s">
        <v>426</v>
      </c>
    </row>
    <row r="35" spans="2:7" x14ac:dyDescent="0.25">
      <c r="B35" t="s">
        <v>333</v>
      </c>
      <c r="C35" s="9" t="s">
        <v>17</v>
      </c>
      <c r="D35">
        <v>16</v>
      </c>
      <c r="E35" s="9"/>
      <c r="F35" s="12"/>
      <c r="G35" t="s">
        <v>391</v>
      </c>
    </row>
    <row r="36" spans="2:7" x14ac:dyDescent="0.25">
      <c r="B36" t="s">
        <v>343</v>
      </c>
      <c r="C36" s="9" t="s">
        <v>17</v>
      </c>
      <c r="E36" s="9" t="s">
        <v>19</v>
      </c>
      <c r="F36" s="12">
        <v>80</v>
      </c>
      <c r="G36" t="s">
        <v>353</v>
      </c>
    </row>
    <row r="37" spans="2:7" x14ac:dyDescent="0.25">
      <c r="B37" t="s">
        <v>9</v>
      </c>
      <c r="C37" s="9" t="s">
        <v>17</v>
      </c>
      <c r="D37">
        <v>16</v>
      </c>
      <c r="E37" s="9" t="s">
        <v>19</v>
      </c>
      <c r="F37" s="12"/>
    </row>
    <row r="38" spans="2:7" x14ac:dyDescent="0.25">
      <c r="B38" t="s">
        <v>16</v>
      </c>
      <c r="C38" s="9" t="s">
        <v>17</v>
      </c>
      <c r="D38">
        <v>120</v>
      </c>
      <c r="E38" s="9"/>
      <c r="F38" s="12"/>
      <c r="G38" t="s">
        <v>18</v>
      </c>
    </row>
    <row r="39" spans="2:7" x14ac:dyDescent="0.25">
      <c r="B39" t="s">
        <v>20</v>
      </c>
      <c r="C39" s="9" t="s">
        <v>17</v>
      </c>
      <c r="D39">
        <v>32</v>
      </c>
      <c r="E39" s="9"/>
      <c r="F39" s="12"/>
      <c r="G39" t="s">
        <v>378</v>
      </c>
    </row>
    <row r="40" spans="2:7" ht="15" customHeight="1" x14ac:dyDescent="0.3">
      <c r="B40" s="196" t="s">
        <v>23</v>
      </c>
      <c r="C40" s="9" t="s">
        <v>17</v>
      </c>
      <c r="D40">
        <v>16</v>
      </c>
      <c r="E40" s="9"/>
      <c r="F40" s="12"/>
      <c r="G40" s="195" t="s">
        <v>433</v>
      </c>
    </row>
    <row r="41" spans="2:7" x14ac:dyDescent="0.25">
      <c r="B41" t="s">
        <v>424</v>
      </c>
      <c r="C41" s="9" t="s">
        <v>17</v>
      </c>
      <c r="D41">
        <v>16</v>
      </c>
      <c r="E41" s="9"/>
      <c r="F41" s="12"/>
      <c r="G41" t="s">
        <v>432</v>
      </c>
    </row>
    <row r="42" spans="2:7" x14ac:dyDescent="0.25">
      <c r="B42" t="s">
        <v>24</v>
      </c>
      <c r="C42" s="9" t="s">
        <v>17</v>
      </c>
      <c r="D42">
        <v>8</v>
      </c>
      <c r="E42" s="9"/>
      <c r="F42" s="12"/>
      <c r="G42" t="s">
        <v>434</v>
      </c>
    </row>
    <row r="43" spans="2:7" x14ac:dyDescent="0.25">
      <c r="B43" t="s">
        <v>16</v>
      </c>
      <c r="C43" s="9" t="s">
        <v>17</v>
      </c>
      <c r="D43">
        <v>240</v>
      </c>
      <c r="E43" s="9"/>
      <c r="F43" s="12"/>
      <c r="G43" t="s">
        <v>425</v>
      </c>
    </row>
    <row r="44" spans="2:7" s="1" customFormat="1" ht="20.100000000000001" customHeight="1" x14ac:dyDescent="0.3">
      <c r="B44" t="s">
        <v>441</v>
      </c>
      <c r="C44" s="9" t="s">
        <v>17</v>
      </c>
      <c r="D44">
        <v>8</v>
      </c>
      <c r="E44" s="9" t="s">
        <v>19</v>
      </c>
      <c r="F44" s="12">
        <v>8</v>
      </c>
      <c r="G44"/>
    </row>
    <row r="45" spans="2:7" x14ac:dyDescent="0.25">
      <c r="B45" t="s">
        <v>439</v>
      </c>
      <c r="C45" s="9" t="s">
        <v>17</v>
      </c>
      <c r="D45">
        <v>4</v>
      </c>
      <c r="E45" s="9"/>
      <c r="F45" s="12"/>
    </row>
    <row r="46" spans="2:7" ht="18.75" customHeight="1" x14ac:dyDescent="0.25">
      <c r="B46" t="s">
        <v>359</v>
      </c>
      <c r="C46" s="9" t="s">
        <v>17</v>
      </c>
      <c r="D46">
        <v>4</v>
      </c>
      <c r="E46" s="9"/>
      <c r="F46" s="12"/>
    </row>
    <row r="47" spans="2:7" x14ac:dyDescent="0.25">
      <c r="B47" t="s">
        <v>347</v>
      </c>
      <c r="C47" s="9" t="s">
        <v>17</v>
      </c>
      <c r="D47">
        <v>8</v>
      </c>
      <c r="E47" s="9"/>
      <c r="F47" s="12"/>
      <c r="G47" t="s">
        <v>344</v>
      </c>
    </row>
    <row r="48" spans="2:7" x14ac:dyDescent="0.25">
      <c r="B48" t="s">
        <v>20</v>
      </c>
      <c r="C48" s="9" t="s">
        <v>17</v>
      </c>
      <c r="D48">
        <v>8</v>
      </c>
      <c r="E48" s="9"/>
      <c r="F48" s="12"/>
    </row>
    <row r="49" spans="2:7" x14ac:dyDescent="0.25">
      <c r="B49" t="s">
        <v>436</v>
      </c>
      <c r="C49" s="9" t="s">
        <v>17</v>
      </c>
      <c r="D49">
        <v>8</v>
      </c>
      <c r="E49" s="9"/>
      <c r="F49" s="12"/>
      <c r="G49" t="s">
        <v>25</v>
      </c>
    </row>
    <row r="50" spans="2:7" x14ac:dyDescent="0.25">
      <c r="B50" t="s">
        <v>16</v>
      </c>
      <c r="C50" s="9" t="s">
        <v>17</v>
      </c>
      <c r="D50">
        <v>120</v>
      </c>
      <c r="E50" s="9"/>
      <c r="F50" s="12"/>
      <c r="G50" t="s">
        <v>18</v>
      </c>
    </row>
    <row r="51" spans="2:7" x14ac:dyDescent="0.25">
      <c r="B51" t="s">
        <v>330</v>
      </c>
      <c r="C51" s="9" t="s">
        <v>17</v>
      </c>
      <c r="D51">
        <v>8</v>
      </c>
      <c r="E51" s="9"/>
      <c r="F51" s="12"/>
    </row>
    <row r="52" spans="2:7" ht="18.75" customHeight="1" x14ac:dyDescent="0.25">
      <c r="B52" t="s">
        <v>329</v>
      </c>
      <c r="C52" s="9" t="s">
        <v>17</v>
      </c>
      <c r="D52">
        <v>4</v>
      </c>
      <c r="E52" s="9"/>
      <c r="F52" s="12"/>
      <c r="G52" t="s">
        <v>25</v>
      </c>
    </row>
    <row r="53" spans="2:7" x14ac:dyDescent="0.25">
      <c r="B53" t="s">
        <v>16</v>
      </c>
      <c r="C53" s="9" t="s">
        <v>17</v>
      </c>
      <c r="D53">
        <v>24</v>
      </c>
      <c r="E53" s="9"/>
      <c r="F53" s="12"/>
      <c r="G53" t="s">
        <v>18</v>
      </c>
    </row>
    <row r="54" spans="2:7" x14ac:dyDescent="0.25">
      <c r="B54" t="s">
        <v>442</v>
      </c>
      <c r="C54" s="9" t="s">
        <v>17</v>
      </c>
      <c r="D54">
        <v>8</v>
      </c>
      <c r="E54" s="9" t="s">
        <v>19</v>
      </c>
      <c r="F54" s="12">
        <v>8</v>
      </c>
    </row>
    <row r="55" spans="2:7" x14ac:dyDescent="0.25">
      <c r="B55" t="s">
        <v>360</v>
      </c>
      <c r="C55" s="9" t="s">
        <v>17</v>
      </c>
      <c r="D55">
        <v>32</v>
      </c>
      <c r="E55" s="9"/>
      <c r="F55" s="12"/>
      <c r="G55" t="s">
        <v>35</v>
      </c>
    </row>
    <row r="56" spans="2:7" ht="18.75" customHeight="1" x14ac:dyDescent="0.25">
      <c r="B56" t="s">
        <v>16</v>
      </c>
      <c r="C56" s="9" t="s">
        <v>17</v>
      </c>
      <c r="D56">
        <v>96</v>
      </c>
      <c r="E56" s="9"/>
      <c r="F56" s="12"/>
      <c r="G56" t="s">
        <v>18</v>
      </c>
    </row>
    <row r="57" spans="2:7" x14ac:dyDescent="0.25">
      <c r="B57" t="s">
        <v>22</v>
      </c>
      <c r="C57" s="9" t="s">
        <v>17</v>
      </c>
      <c r="D57">
        <v>8</v>
      </c>
      <c r="E57" s="9"/>
      <c r="F57" s="12"/>
      <c r="G57" t="s">
        <v>431</v>
      </c>
    </row>
    <row r="58" spans="2:7" x14ac:dyDescent="0.25">
      <c r="B58" t="s">
        <v>27</v>
      </c>
      <c r="C58" s="9" t="s">
        <v>17</v>
      </c>
      <c r="D58">
        <v>16</v>
      </c>
      <c r="E58" s="9"/>
      <c r="F58" s="12"/>
    </row>
    <row r="59" spans="2:7" x14ac:dyDescent="0.25">
      <c r="C59" s="9" t="s">
        <v>435</v>
      </c>
      <c r="D59">
        <v>12</v>
      </c>
      <c r="E59" s="9"/>
      <c r="F59" s="12"/>
    </row>
    <row r="60" spans="2:7" ht="18.75" customHeight="1" thickBot="1" x14ac:dyDescent="0.3">
      <c r="B60" t="s">
        <v>16</v>
      </c>
      <c r="C60" s="229" t="s">
        <v>17</v>
      </c>
      <c r="D60" s="232">
        <v>40</v>
      </c>
      <c r="E60" s="9"/>
      <c r="F60" s="12"/>
      <c r="G60" t="s">
        <v>18</v>
      </c>
    </row>
    <row r="61" spans="2:7" x14ac:dyDescent="0.25">
      <c r="C61" s="9"/>
      <c r="D61" s="201">
        <f>SUM(D37:D60)</f>
        <v>856</v>
      </c>
      <c r="E61" s="240" t="s">
        <v>477</v>
      </c>
      <c r="F61" s="12"/>
    </row>
    <row r="62" spans="2:7" x14ac:dyDescent="0.25">
      <c r="C62" s="9"/>
      <c r="E62" s="9"/>
      <c r="F62" s="12"/>
    </row>
    <row r="63" spans="2:7" ht="15.75" thickBot="1" x14ac:dyDescent="0.3">
      <c r="C63" s="229" t="s">
        <v>334</v>
      </c>
      <c r="D63" s="232">
        <v>60</v>
      </c>
      <c r="E63" s="9"/>
      <c r="F63" s="12"/>
    </row>
    <row r="64" spans="2:7" x14ac:dyDescent="0.25">
      <c r="C64" s="9"/>
      <c r="D64" s="201">
        <f>SUM(D63)</f>
        <v>60</v>
      </c>
      <c r="E64" s="240" t="s">
        <v>477</v>
      </c>
      <c r="F64" s="12"/>
    </row>
    <row r="65" spans="2:6" x14ac:dyDescent="0.25">
      <c r="C65" s="9"/>
      <c r="E65" s="9"/>
      <c r="F65" s="12"/>
    </row>
    <row r="66" spans="2:6" x14ac:dyDescent="0.25">
      <c r="C66" s="9" t="s">
        <v>30</v>
      </c>
      <c r="D66">
        <v>24</v>
      </c>
      <c r="E66" s="9"/>
      <c r="F66" s="12"/>
    </row>
    <row r="67" spans="2:6" x14ac:dyDescent="0.25">
      <c r="C67" s="9" t="s">
        <v>30</v>
      </c>
      <c r="D67">
        <v>16</v>
      </c>
      <c r="E67" s="9"/>
      <c r="F67" s="12"/>
    </row>
    <row r="68" spans="2:6" x14ac:dyDescent="0.25">
      <c r="C68" s="9" t="s">
        <v>30</v>
      </c>
      <c r="D68">
        <v>20</v>
      </c>
      <c r="E68" s="9"/>
      <c r="F68" s="12"/>
    </row>
    <row r="69" spans="2:6" ht="15.75" thickBot="1" x14ac:dyDescent="0.3">
      <c r="C69" s="229" t="s">
        <v>30</v>
      </c>
      <c r="D69" s="232">
        <v>4</v>
      </c>
      <c r="E69" s="9"/>
      <c r="F69" s="12"/>
    </row>
    <row r="70" spans="2:6" x14ac:dyDescent="0.25">
      <c r="C70" s="9"/>
      <c r="D70" s="201">
        <f>SUM(D66:D69)</f>
        <v>64</v>
      </c>
      <c r="E70" s="240" t="s">
        <v>477</v>
      </c>
      <c r="F70" s="12"/>
    </row>
    <row r="71" spans="2:6" x14ac:dyDescent="0.25">
      <c r="C71" s="9"/>
      <c r="E71" s="9"/>
      <c r="F71" s="12"/>
    </row>
    <row r="72" spans="2:6" x14ac:dyDescent="0.25">
      <c r="C72" s="9" t="s">
        <v>345</v>
      </c>
      <c r="D72">
        <v>16</v>
      </c>
      <c r="E72" s="9"/>
      <c r="F72" s="12"/>
    </row>
    <row r="73" spans="2:6" ht="15.75" thickBot="1" x14ac:dyDescent="0.3">
      <c r="C73" s="229" t="s">
        <v>345</v>
      </c>
      <c r="D73" s="232">
        <v>8</v>
      </c>
      <c r="E73" s="9"/>
      <c r="F73" s="12"/>
    </row>
    <row r="74" spans="2:6" x14ac:dyDescent="0.25">
      <c r="C74" s="9"/>
      <c r="D74" s="201">
        <f>SUM(D72:D73)</f>
        <v>24</v>
      </c>
      <c r="E74" s="240" t="s">
        <v>477</v>
      </c>
      <c r="F74" s="12"/>
    </row>
    <row r="75" spans="2:6" x14ac:dyDescent="0.25">
      <c r="C75" s="9"/>
      <c r="E75" s="9"/>
      <c r="F75" s="12"/>
    </row>
    <row r="76" spans="2:6" x14ac:dyDescent="0.25">
      <c r="C76" s="9"/>
      <c r="E76" s="9"/>
      <c r="F76" s="12"/>
    </row>
    <row r="77" spans="2:6" x14ac:dyDescent="0.25">
      <c r="C77" s="9"/>
      <c r="E77" s="9"/>
      <c r="F77" s="12"/>
    </row>
    <row r="78" spans="2:6" x14ac:dyDescent="0.25">
      <c r="C78" s="9"/>
      <c r="E78" s="9"/>
      <c r="F78" s="12"/>
    </row>
    <row r="79" spans="2:6" x14ac:dyDescent="0.25">
      <c r="B79" s="201" t="s">
        <v>482</v>
      </c>
      <c r="C79" s="9" t="s">
        <v>481</v>
      </c>
      <c r="D79">
        <v>56</v>
      </c>
      <c r="E79" s="9"/>
      <c r="F79" s="12"/>
    </row>
    <row r="80" spans="2:6" x14ac:dyDescent="0.25">
      <c r="C80" s="9" t="s">
        <v>33</v>
      </c>
      <c r="D80">
        <v>608</v>
      </c>
      <c r="E80" s="9"/>
      <c r="F80" s="12"/>
    </row>
    <row r="81" spans="1:12" x14ac:dyDescent="0.25">
      <c r="C81" s="9" t="s">
        <v>32</v>
      </c>
      <c r="D81">
        <v>64</v>
      </c>
      <c r="E81" s="9"/>
      <c r="F81" s="12"/>
    </row>
    <row r="82" spans="1:12" x14ac:dyDescent="0.25">
      <c r="C82" s="9" t="s">
        <v>36</v>
      </c>
      <c r="D82">
        <v>32</v>
      </c>
      <c r="E82" s="9"/>
      <c r="F82" s="12"/>
    </row>
    <row r="83" spans="1:12" x14ac:dyDescent="0.25">
      <c r="C83" s="9" t="s">
        <v>31</v>
      </c>
      <c r="D83">
        <v>428</v>
      </c>
      <c r="E83" s="9"/>
      <c r="F83" s="12"/>
    </row>
    <row r="84" spans="1:12" x14ac:dyDescent="0.25">
      <c r="C84" s="9" t="s">
        <v>17</v>
      </c>
      <c r="D84">
        <v>856</v>
      </c>
      <c r="E84" s="9"/>
      <c r="F84" s="12"/>
    </row>
    <row r="85" spans="1:12" x14ac:dyDescent="0.25">
      <c r="C85" s="9" t="s">
        <v>334</v>
      </c>
      <c r="D85">
        <v>60</v>
      </c>
      <c r="E85" s="9"/>
      <c r="F85" s="12"/>
    </row>
    <row r="86" spans="1:12" x14ac:dyDescent="0.25">
      <c r="C86" s="9" t="s">
        <v>30</v>
      </c>
      <c r="D86">
        <v>64</v>
      </c>
      <c r="E86" s="9"/>
      <c r="F86" s="12"/>
    </row>
    <row r="87" spans="1:12" x14ac:dyDescent="0.25">
      <c r="C87" s="9" t="s">
        <v>345</v>
      </c>
      <c r="D87">
        <v>24</v>
      </c>
      <c r="E87" s="9"/>
      <c r="F87" s="12"/>
    </row>
    <row r="88" spans="1:12" x14ac:dyDescent="0.25">
      <c r="C88" s="9"/>
      <c r="E88" s="9"/>
      <c r="F88" s="12"/>
    </row>
    <row r="89" spans="1:12" ht="15.75" thickBot="1" x14ac:dyDescent="0.3">
      <c r="C89" s="9"/>
      <c r="E89" s="9"/>
      <c r="F89" s="12"/>
    </row>
    <row r="90" spans="1:12" s="243" customFormat="1" ht="15.75" thickBot="1" x14ac:dyDescent="0.3">
      <c r="C90" s="244"/>
      <c r="E90" s="244"/>
      <c r="F90" s="245"/>
    </row>
    <row r="91" spans="1:12" x14ac:dyDescent="0.25">
      <c r="C91" s="9"/>
      <c r="E91" s="9"/>
      <c r="F91" s="12"/>
    </row>
    <row r="92" spans="1:12" ht="15" customHeight="1" x14ac:dyDescent="0.3">
      <c r="B92" s="1" t="s">
        <v>1</v>
      </c>
      <c r="C92" s="224" t="s">
        <v>2</v>
      </c>
      <c r="D92" s="6"/>
      <c r="E92" s="224" t="s">
        <v>2</v>
      </c>
      <c r="F92" s="225"/>
      <c r="G92" s="1" t="s">
        <v>366</v>
      </c>
    </row>
    <row r="93" spans="1:12" ht="15" customHeight="1" x14ac:dyDescent="0.3">
      <c r="B93" s="1"/>
      <c r="C93" s="224" t="s">
        <v>3</v>
      </c>
      <c r="D93" s="6"/>
      <c r="E93" s="224" t="s">
        <v>4</v>
      </c>
      <c r="F93" s="225"/>
      <c r="G93" s="1"/>
    </row>
    <row r="94" spans="1:12" ht="15" customHeight="1" x14ac:dyDescent="0.3">
      <c r="B94" s="1"/>
      <c r="C94" s="224" t="s">
        <v>12</v>
      </c>
      <c r="D94" s="6" t="s">
        <v>13</v>
      </c>
      <c r="E94" s="224" t="s">
        <v>12</v>
      </c>
      <c r="F94" s="225" t="s">
        <v>13</v>
      </c>
      <c r="G94" s="1"/>
    </row>
    <row r="95" spans="1:12" ht="15" customHeight="1" x14ac:dyDescent="0.3">
      <c r="B95" s="1" t="s">
        <v>449</v>
      </c>
      <c r="C95" s="224"/>
      <c r="D95" s="6"/>
      <c r="E95" s="224"/>
      <c r="F95" s="225"/>
      <c r="G95" s="1"/>
    </row>
    <row r="96" spans="1:12" s="189" customFormat="1" ht="15.75" customHeight="1" thickBot="1" x14ac:dyDescent="0.35">
      <c r="A96" s="186"/>
      <c r="B96" s="2" t="s">
        <v>450</v>
      </c>
      <c r="C96" s="8"/>
      <c r="D96" s="3"/>
      <c r="E96" s="8"/>
      <c r="F96" s="11"/>
      <c r="G96" s="2"/>
      <c r="H96" s="186"/>
      <c r="I96" s="186"/>
      <c r="J96" s="186"/>
      <c r="K96" s="186"/>
      <c r="L96" s="186"/>
    </row>
    <row r="97" spans="1:12" s="5" customFormat="1" ht="20.100000000000001" customHeight="1" x14ac:dyDescent="0.3">
      <c r="A97" s="193"/>
      <c r="B97" s="5" t="s">
        <v>448</v>
      </c>
      <c r="C97" s="190"/>
      <c r="D97" s="191"/>
      <c r="E97" s="190"/>
      <c r="F97" s="192"/>
    </row>
    <row r="98" spans="1:12" ht="18.75" x14ac:dyDescent="0.3">
      <c r="B98" s="193" t="s">
        <v>337</v>
      </c>
      <c r="C98" s="224"/>
      <c r="D98" s="6"/>
      <c r="E98" s="224"/>
      <c r="F98" s="225"/>
      <c r="G98" s="1"/>
    </row>
    <row r="99" spans="1:12" x14ac:dyDescent="0.25">
      <c r="C99" s="9"/>
      <c r="E99" s="9"/>
      <c r="F99" s="12"/>
    </row>
    <row r="100" spans="1:12" x14ac:dyDescent="0.25">
      <c r="C100" s="9"/>
      <c r="E100" s="9"/>
      <c r="F100" s="12"/>
    </row>
    <row r="101" spans="1:12" x14ac:dyDescent="0.25">
      <c r="C101" s="9"/>
      <c r="E101" s="9"/>
      <c r="F101" s="12"/>
    </row>
    <row r="102" spans="1:12" x14ac:dyDescent="0.25">
      <c r="C102" s="9"/>
      <c r="E102" s="9"/>
      <c r="F102" s="12"/>
    </row>
    <row r="103" spans="1:12" x14ac:dyDescent="0.25">
      <c r="C103" s="9"/>
      <c r="E103" s="9"/>
      <c r="F103" s="12"/>
    </row>
    <row r="104" spans="1:12" s="189" customFormat="1" ht="15.75" thickBot="1" x14ac:dyDescent="0.3">
      <c r="A104" s="186"/>
      <c r="B104" s="186"/>
      <c r="C104" s="187"/>
      <c r="D104" s="186"/>
      <c r="E104" s="187"/>
      <c r="F104" s="188"/>
      <c r="G104" s="186"/>
      <c r="H104" s="186"/>
      <c r="I104" s="186"/>
      <c r="J104" s="186"/>
      <c r="K104" s="186"/>
      <c r="L104" s="186"/>
    </row>
    <row r="105" spans="1:12" s="5" customFormat="1" ht="20.100000000000001" customHeight="1" x14ac:dyDescent="0.3">
      <c r="A105" s="193"/>
      <c r="B105" s="193" t="s">
        <v>335</v>
      </c>
      <c r="C105" s="190"/>
      <c r="D105" s="191"/>
      <c r="E105" s="190"/>
      <c r="F105" s="192"/>
    </row>
    <row r="106" spans="1:12" ht="18.75" customHeight="1" x14ac:dyDescent="0.25">
      <c r="B106" s="24"/>
      <c r="C106" s="9"/>
      <c r="E106" s="9"/>
      <c r="F106" s="12"/>
    </row>
    <row r="107" spans="1:12" ht="15" customHeight="1" x14ac:dyDescent="0.3">
      <c r="B107" s="1" t="s">
        <v>324</v>
      </c>
      <c r="C107" s="9"/>
      <c r="E107" s="9"/>
      <c r="F107" s="12"/>
    </row>
    <row r="108" spans="1:12" x14ac:dyDescent="0.25">
      <c r="B108" t="s">
        <v>7</v>
      </c>
      <c r="C108" s="9"/>
      <c r="E108" s="9" t="s">
        <v>19</v>
      </c>
      <c r="F108" s="12">
        <v>16</v>
      </c>
      <c r="G108" t="s">
        <v>374</v>
      </c>
    </row>
    <row r="109" spans="1:12" x14ac:dyDescent="0.25">
      <c r="B109" t="s">
        <v>5</v>
      </c>
      <c r="C109" s="9"/>
      <c r="E109" s="9" t="s">
        <v>19</v>
      </c>
      <c r="F109" s="12">
        <v>80</v>
      </c>
      <c r="G109" t="s">
        <v>373</v>
      </c>
    </row>
    <row r="110" spans="1:12" x14ac:dyDescent="0.25">
      <c r="C110" s="9"/>
      <c r="E110" s="9"/>
      <c r="F110" s="12"/>
    </row>
    <row r="111" spans="1:12" ht="15" customHeight="1" x14ac:dyDescent="0.3">
      <c r="B111" s="1" t="s">
        <v>14</v>
      </c>
      <c r="C111" s="9"/>
      <c r="E111" s="9"/>
      <c r="F111" s="12"/>
    </row>
    <row r="112" spans="1:12" x14ac:dyDescent="0.25">
      <c r="B112" t="s">
        <v>6</v>
      </c>
      <c r="C112" s="9"/>
      <c r="E112" s="9" t="s">
        <v>19</v>
      </c>
      <c r="F112" s="12">
        <v>120</v>
      </c>
      <c r="G112" t="s">
        <v>394</v>
      </c>
    </row>
    <row r="113" spans="2:7" x14ac:dyDescent="0.25">
      <c r="B113" t="s">
        <v>342</v>
      </c>
      <c r="C113" s="9"/>
      <c r="E113" s="9" t="s">
        <v>19</v>
      </c>
      <c r="F113" s="12">
        <v>16</v>
      </c>
    </row>
    <row r="114" spans="2:7" ht="18.75" customHeight="1" x14ac:dyDescent="0.25">
      <c r="C114" s="9"/>
      <c r="E114" s="9"/>
      <c r="F114" s="12"/>
    </row>
    <row r="115" spans="2:7" ht="15" customHeight="1" x14ac:dyDescent="0.3">
      <c r="B115" s="1" t="s">
        <v>15</v>
      </c>
      <c r="C115" s="9"/>
      <c r="E115" s="9"/>
      <c r="F115" s="12"/>
    </row>
    <row r="116" spans="2:7" x14ac:dyDescent="0.25">
      <c r="B116" t="s">
        <v>352</v>
      </c>
      <c r="C116" s="9"/>
      <c r="E116" s="9" t="s">
        <v>19</v>
      </c>
      <c r="F116" s="12">
        <v>120</v>
      </c>
      <c r="G116" t="s">
        <v>395</v>
      </c>
    </row>
    <row r="117" spans="2:7" x14ac:dyDescent="0.25">
      <c r="C117" s="9"/>
      <c r="E117" s="9"/>
      <c r="F117" s="12"/>
    </row>
    <row r="118" spans="2:7" ht="15" customHeight="1" x14ac:dyDescent="0.3">
      <c r="B118" s="1" t="s">
        <v>375</v>
      </c>
      <c r="C118" s="9"/>
      <c r="E118" s="9"/>
      <c r="F118" s="12"/>
    </row>
    <row r="119" spans="2:7" ht="18.75" customHeight="1" x14ac:dyDescent="0.25">
      <c r="B119" s="24" t="s">
        <v>338</v>
      </c>
      <c r="C119" s="9"/>
      <c r="E119" s="9" t="s">
        <v>19</v>
      </c>
      <c r="F119" s="12">
        <v>16</v>
      </c>
      <c r="G119" t="s">
        <v>392</v>
      </c>
    </row>
    <row r="120" spans="2:7" x14ac:dyDescent="0.25">
      <c r="B120" t="s">
        <v>339</v>
      </c>
      <c r="C120" s="9"/>
      <c r="E120" s="9" t="s">
        <v>19</v>
      </c>
      <c r="F120" s="12">
        <v>8</v>
      </c>
      <c r="G120" t="s">
        <v>393</v>
      </c>
    </row>
    <row r="121" spans="2:7" x14ac:dyDescent="0.25">
      <c r="B121" t="s">
        <v>340</v>
      </c>
      <c r="C121" s="9"/>
      <c r="E121" s="9" t="s">
        <v>19</v>
      </c>
      <c r="F121" s="12">
        <v>8</v>
      </c>
      <c r="G121" t="s">
        <v>393</v>
      </c>
    </row>
    <row r="122" spans="2:7" x14ac:dyDescent="0.25">
      <c r="B122" t="s">
        <v>8</v>
      </c>
      <c r="C122" s="9"/>
      <c r="D122">
        <v>4</v>
      </c>
      <c r="E122" s="9" t="s">
        <v>19</v>
      </c>
      <c r="F122" s="12">
        <v>16</v>
      </c>
    </row>
    <row r="123" spans="2:7" x14ac:dyDescent="0.25">
      <c r="C123" s="9"/>
      <c r="E123" s="9"/>
      <c r="F123" s="12"/>
    </row>
    <row r="124" spans="2:7" x14ac:dyDescent="0.25">
      <c r="B124" s="189"/>
      <c r="C124" s="227"/>
      <c r="D124" s="189"/>
      <c r="E124" s="227"/>
      <c r="F124" s="230"/>
      <c r="G124" s="189"/>
    </row>
    <row r="125" spans="2:7" ht="15" customHeight="1" x14ac:dyDescent="0.3">
      <c r="B125" s="226" t="s">
        <v>376</v>
      </c>
      <c r="C125" s="224"/>
      <c r="D125" s="6"/>
      <c r="E125" s="224"/>
      <c r="F125" s="225"/>
      <c r="G125" s="1"/>
    </row>
    <row r="126" spans="2:7" ht="15" customHeight="1" x14ac:dyDescent="0.3">
      <c r="B126" s="1" t="s">
        <v>312</v>
      </c>
      <c r="C126" s="9"/>
      <c r="E126" s="9"/>
      <c r="F126" s="12"/>
      <c r="G126" t="s">
        <v>365</v>
      </c>
    </row>
    <row r="127" spans="2:7" x14ac:dyDescent="0.25">
      <c r="B127" t="s">
        <v>396</v>
      </c>
      <c r="C127" s="9"/>
      <c r="E127" s="215" t="s">
        <v>363</v>
      </c>
      <c r="F127" s="216">
        <v>32</v>
      </c>
      <c r="G127" s="217" t="s">
        <v>428</v>
      </c>
    </row>
    <row r="128" spans="2:7" x14ac:dyDescent="0.25">
      <c r="B128" t="s">
        <v>361</v>
      </c>
      <c r="C128" s="9"/>
      <c r="E128" s="215" t="s">
        <v>363</v>
      </c>
      <c r="F128" s="216">
        <v>64</v>
      </c>
      <c r="G128" s="217" t="s">
        <v>429</v>
      </c>
    </row>
    <row r="129" spans="1:7" x14ac:dyDescent="0.25">
      <c r="B129" t="s">
        <v>364</v>
      </c>
      <c r="C129" s="9"/>
      <c r="E129" s="215" t="s">
        <v>363</v>
      </c>
      <c r="F129" s="216">
        <v>80</v>
      </c>
      <c r="G129" s="217" t="s">
        <v>430</v>
      </c>
    </row>
    <row r="130" spans="1:7" x14ac:dyDescent="0.25">
      <c r="B130" t="s">
        <v>362</v>
      </c>
      <c r="C130" s="9"/>
      <c r="E130" s="215" t="s">
        <v>363</v>
      </c>
      <c r="F130" s="216">
        <v>64</v>
      </c>
      <c r="G130" s="217" t="s">
        <v>429</v>
      </c>
    </row>
    <row r="131" spans="1:7" x14ac:dyDescent="0.25">
      <c r="C131" s="9"/>
      <c r="E131" s="9"/>
      <c r="F131" s="12"/>
    </row>
    <row r="132" spans="1:7" x14ac:dyDescent="0.25">
      <c r="A132" t="s">
        <v>437</v>
      </c>
      <c r="B132" s="189"/>
      <c r="C132" s="227"/>
      <c r="D132" s="189"/>
      <c r="E132" s="227"/>
      <c r="F132" s="230"/>
      <c r="G132" s="189"/>
    </row>
    <row r="133" spans="1:7" ht="15" customHeight="1" x14ac:dyDescent="0.3">
      <c r="B133" s="226" t="s">
        <v>336</v>
      </c>
      <c r="C133" s="224"/>
      <c r="D133" s="6"/>
      <c r="E133" s="224"/>
      <c r="F133" s="225"/>
      <c r="G133" s="1"/>
    </row>
    <row r="134" spans="1:7" ht="15" customHeight="1" x14ac:dyDescent="0.3">
      <c r="B134" s="1" t="s">
        <v>324</v>
      </c>
      <c r="C134" s="9"/>
      <c r="E134" s="9"/>
      <c r="F134" s="12"/>
    </row>
    <row r="135" spans="1:7" x14ac:dyDescent="0.25">
      <c r="B135" t="s">
        <v>354</v>
      </c>
      <c r="C135" s="9"/>
      <c r="D135">
        <v>24</v>
      </c>
      <c r="E135" s="9" t="s">
        <v>19</v>
      </c>
      <c r="F135" s="12"/>
      <c r="G135" t="s">
        <v>423</v>
      </c>
    </row>
    <row r="136" spans="1:7" x14ac:dyDescent="0.25">
      <c r="B136" t="s">
        <v>21</v>
      </c>
      <c r="C136" s="9"/>
      <c r="D136">
        <v>24</v>
      </c>
      <c r="E136" s="9" t="s">
        <v>19</v>
      </c>
      <c r="F136" s="12"/>
      <c r="G136" t="s">
        <v>422</v>
      </c>
    </row>
    <row r="137" spans="1:7" ht="18.75" customHeight="1" x14ac:dyDescent="0.25">
      <c r="B137" s="24" t="s">
        <v>11</v>
      </c>
      <c r="C137" s="9"/>
      <c r="D137">
        <v>160</v>
      </c>
      <c r="E137" s="9" t="s">
        <v>19</v>
      </c>
      <c r="F137" s="12"/>
      <c r="G137" t="s">
        <v>421</v>
      </c>
    </row>
    <row r="138" spans="1:7" x14ac:dyDescent="0.25">
      <c r="B138" t="s">
        <v>355</v>
      </c>
      <c r="C138" s="9"/>
      <c r="D138">
        <v>32</v>
      </c>
      <c r="E138" s="9" t="s">
        <v>19</v>
      </c>
      <c r="F138" s="12"/>
      <c r="G138" t="s">
        <v>420</v>
      </c>
    </row>
    <row r="139" spans="1:7" x14ac:dyDescent="0.25">
      <c r="B139" t="s">
        <v>10</v>
      </c>
      <c r="C139" s="9"/>
      <c r="D139">
        <v>80</v>
      </c>
      <c r="E139" s="9" t="s">
        <v>19</v>
      </c>
      <c r="F139" s="12"/>
      <c r="G139" t="s">
        <v>419</v>
      </c>
    </row>
    <row r="140" spans="1:7" x14ac:dyDescent="0.25">
      <c r="B140" t="s">
        <v>417</v>
      </c>
      <c r="C140" s="9"/>
      <c r="D140">
        <v>240</v>
      </c>
      <c r="E140" s="9" t="s">
        <v>19</v>
      </c>
      <c r="F140" s="12"/>
      <c r="G140" t="s">
        <v>418</v>
      </c>
    </row>
    <row r="141" spans="1:7" x14ac:dyDescent="0.25">
      <c r="C141" s="9"/>
      <c r="E141" s="9"/>
      <c r="F141" s="12"/>
    </row>
    <row r="142" spans="1:7" ht="15" customHeight="1" x14ac:dyDescent="0.3">
      <c r="B142" s="1" t="s">
        <v>325</v>
      </c>
      <c r="C142" s="9"/>
      <c r="E142" s="9"/>
      <c r="F142" s="12"/>
    </row>
    <row r="143" spans="1:7" ht="18.75" customHeight="1" x14ac:dyDescent="0.25">
      <c r="B143" s="24" t="s">
        <v>440</v>
      </c>
      <c r="C143" s="9"/>
      <c r="E143" s="9" t="s">
        <v>19</v>
      </c>
      <c r="F143" s="12">
        <v>120</v>
      </c>
      <c r="G143" t="s">
        <v>438</v>
      </c>
    </row>
    <row r="144" spans="1:7" x14ac:dyDescent="0.25">
      <c r="B144" t="s">
        <v>358</v>
      </c>
      <c r="C144" s="9"/>
      <c r="E144" s="9" t="s">
        <v>19</v>
      </c>
      <c r="F144" s="12">
        <v>32</v>
      </c>
      <c r="G144" t="s">
        <v>420</v>
      </c>
    </row>
    <row r="145" spans="2:7" x14ac:dyDescent="0.25">
      <c r="B145" t="s">
        <v>356</v>
      </c>
      <c r="C145" s="9"/>
      <c r="E145" s="9" t="s">
        <v>19</v>
      </c>
      <c r="F145" s="12">
        <v>32</v>
      </c>
      <c r="G145" t="s">
        <v>420</v>
      </c>
    </row>
    <row r="146" spans="2:7" x14ac:dyDescent="0.25">
      <c r="C146" s="9"/>
      <c r="E146" s="9"/>
      <c r="F146" s="12"/>
    </row>
    <row r="147" spans="2:7" ht="15" customHeight="1" x14ac:dyDescent="0.3">
      <c r="B147" s="1" t="s">
        <v>326</v>
      </c>
      <c r="C147" s="9"/>
      <c r="E147" s="9"/>
      <c r="F147" s="12"/>
      <c r="G147" t="s">
        <v>327</v>
      </c>
    </row>
    <row r="148" spans="2:7" x14ac:dyDescent="0.25">
      <c r="B148" t="s">
        <v>328</v>
      </c>
      <c r="C148" s="9"/>
      <c r="E148" s="9" t="s">
        <v>19</v>
      </c>
      <c r="F148" s="12">
        <v>32</v>
      </c>
    </row>
    <row r="149" spans="2:7" ht="18.75" customHeight="1" x14ac:dyDescent="0.25">
      <c r="B149" s="24"/>
      <c r="C149" s="9"/>
      <c r="E149" s="9"/>
      <c r="F149" s="12"/>
    </row>
    <row r="150" spans="2:7" ht="15" customHeight="1" x14ac:dyDescent="0.3">
      <c r="B150" s="1" t="s">
        <v>14</v>
      </c>
      <c r="C150" s="9"/>
      <c r="E150" s="9"/>
      <c r="F150" s="12"/>
    </row>
    <row r="151" spans="2:7" x14ac:dyDescent="0.25">
      <c r="B151" t="s">
        <v>331</v>
      </c>
      <c r="C151" s="9"/>
      <c r="E151" s="9" t="s">
        <v>28</v>
      </c>
      <c r="F151" s="12">
        <v>480</v>
      </c>
      <c r="G151" t="s">
        <v>444</v>
      </c>
    </row>
    <row r="152" spans="2:7" x14ac:dyDescent="0.25">
      <c r="C152" s="9"/>
      <c r="E152" s="9"/>
      <c r="F152" s="12"/>
    </row>
    <row r="153" spans="2:7" ht="15" customHeight="1" x14ac:dyDescent="0.3">
      <c r="B153" s="1" t="s">
        <v>15</v>
      </c>
      <c r="C153" s="9"/>
      <c r="E153" s="9"/>
      <c r="F153" s="12"/>
      <c r="G153" t="s">
        <v>443</v>
      </c>
    </row>
    <row r="154" spans="2:7" x14ac:dyDescent="0.25">
      <c r="B154" t="s">
        <v>349</v>
      </c>
      <c r="C154" s="9"/>
      <c r="E154" s="9" t="s">
        <v>28</v>
      </c>
      <c r="F154" s="12">
        <v>200</v>
      </c>
      <c r="G154" t="s">
        <v>377</v>
      </c>
    </row>
    <row r="155" spans="2:7" x14ac:dyDescent="0.25">
      <c r="C155" s="9"/>
      <c r="E155" s="9"/>
      <c r="F155" s="12"/>
    </row>
    <row r="156" spans="2:7" x14ac:dyDescent="0.25">
      <c r="C156" s="9"/>
      <c r="E156" s="9"/>
      <c r="F156" s="12"/>
    </row>
    <row r="157" spans="2:7" ht="16.5" x14ac:dyDescent="0.3">
      <c r="B157" s="7"/>
      <c r="C157" s="9"/>
      <c r="E157" s="9"/>
      <c r="F157" s="12"/>
      <c r="G157" s="10"/>
    </row>
    <row r="158" spans="2:7" ht="16.5" x14ac:dyDescent="0.3">
      <c r="B158" s="7"/>
      <c r="C158" s="9"/>
      <c r="E158" s="9"/>
      <c r="F158" s="12"/>
      <c r="G158" s="10"/>
    </row>
    <row r="159" spans="2:7" ht="16.5" x14ac:dyDescent="0.3">
      <c r="B159" s="7"/>
      <c r="C159" s="9"/>
      <c r="E159" s="9"/>
      <c r="F159" s="12"/>
      <c r="G159" s="10"/>
    </row>
    <row r="160" spans="2:7" x14ac:dyDescent="0.25">
      <c r="C160" s="9"/>
      <c r="E160" s="9"/>
      <c r="F160" s="12"/>
    </row>
    <row r="161" spans="3:6" x14ac:dyDescent="0.25">
      <c r="C161" s="9"/>
      <c r="E161" s="9"/>
      <c r="F161" s="12"/>
    </row>
    <row r="162" spans="3:6" x14ac:dyDescent="0.25">
      <c r="C162" s="9"/>
      <c r="E162" s="9"/>
      <c r="F162" s="12"/>
    </row>
  </sheetData>
  <sortState xmlns:xlrd2="http://schemas.microsoft.com/office/spreadsheetml/2017/richdata2" ref="B3:G162">
    <sortCondition ref="C3:C162"/>
  </sortState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BCE49-BF3A-4E8C-8112-128EB60033CA}">
  <dimension ref="A1:L145"/>
  <sheetViews>
    <sheetView topLeftCell="A22" workbookViewId="0">
      <selection activeCell="B47" sqref="B47"/>
    </sheetView>
  </sheetViews>
  <sheetFormatPr defaultRowHeight="15" x14ac:dyDescent="0.25"/>
  <cols>
    <col min="1" max="1" width="5.7109375" customWidth="1"/>
    <col min="2" max="2" width="80.7109375" customWidth="1"/>
    <col min="3" max="3" width="18.7109375" customWidth="1"/>
    <col min="4" max="4" width="15.7109375" customWidth="1"/>
    <col min="5" max="5" width="18.7109375" customWidth="1"/>
    <col min="6" max="6" width="15.7109375" customWidth="1"/>
    <col min="7" max="7" width="75.7109375" customWidth="1"/>
  </cols>
  <sheetData>
    <row r="1" spans="1:12" x14ac:dyDescent="0.25">
      <c r="C1" s="9"/>
      <c r="E1" s="9"/>
      <c r="G1" s="9"/>
    </row>
    <row r="2" spans="1:12" x14ac:dyDescent="0.25">
      <c r="C2" s="9"/>
      <c r="E2" s="9"/>
      <c r="G2" s="9"/>
    </row>
    <row r="3" spans="1:12" s="1" customFormat="1" ht="20.100000000000001" customHeight="1" x14ac:dyDescent="0.3">
      <c r="A3"/>
      <c r="B3" t="s">
        <v>396</v>
      </c>
      <c r="C3" s="9"/>
      <c r="D3"/>
      <c r="E3" s="215" t="s">
        <v>363</v>
      </c>
      <c r="F3" s="217">
        <v>32</v>
      </c>
      <c r="G3" s="215" t="s">
        <v>428</v>
      </c>
      <c r="H3"/>
      <c r="I3"/>
      <c r="J3"/>
      <c r="K3"/>
      <c r="L3"/>
    </row>
    <row r="4" spans="1:12" s="1" customFormat="1" ht="20.100000000000001" customHeight="1" x14ac:dyDescent="0.3">
      <c r="A4"/>
      <c r="B4" t="s">
        <v>361</v>
      </c>
      <c r="C4" s="9"/>
      <c r="D4"/>
      <c r="E4" s="215" t="s">
        <v>363</v>
      </c>
      <c r="F4" s="217">
        <v>64</v>
      </c>
      <c r="G4" s="215" t="s">
        <v>429</v>
      </c>
      <c r="H4"/>
      <c r="I4"/>
      <c r="J4"/>
      <c r="K4"/>
      <c r="L4"/>
    </row>
    <row r="5" spans="1:12" s="1" customFormat="1" ht="20.100000000000001" customHeight="1" x14ac:dyDescent="0.3">
      <c r="A5"/>
      <c r="B5" t="s">
        <v>364</v>
      </c>
      <c r="C5" s="9"/>
      <c r="D5"/>
      <c r="E5" s="215" t="s">
        <v>363</v>
      </c>
      <c r="F5" s="217">
        <v>80</v>
      </c>
      <c r="G5" s="215" t="s">
        <v>430</v>
      </c>
      <c r="H5"/>
      <c r="I5"/>
      <c r="J5"/>
      <c r="K5"/>
      <c r="L5"/>
    </row>
    <row r="6" spans="1:12" s="1" customFormat="1" ht="20.100000000000001" customHeight="1" thickBot="1" x14ac:dyDescent="0.35">
      <c r="A6"/>
      <c r="B6" t="s">
        <v>362</v>
      </c>
      <c r="C6" s="9"/>
      <c r="D6"/>
      <c r="E6" s="235" t="s">
        <v>363</v>
      </c>
      <c r="F6" s="233">
        <v>64</v>
      </c>
      <c r="G6" s="215" t="s">
        <v>429</v>
      </c>
      <c r="H6"/>
      <c r="I6"/>
      <c r="J6"/>
      <c r="K6"/>
      <c r="L6"/>
    </row>
    <row r="7" spans="1:12" s="1" customFormat="1" ht="20.100000000000001" customHeight="1" x14ac:dyDescent="0.3">
      <c r="A7"/>
      <c r="B7"/>
      <c r="C7" s="9"/>
      <c r="D7"/>
      <c r="E7" s="215"/>
      <c r="F7" s="241">
        <f>SUM(F3:F6)</f>
        <v>240</v>
      </c>
      <c r="G7" s="242" t="s">
        <v>477</v>
      </c>
      <c r="H7"/>
      <c r="I7"/>
      <c r="J7"/>
      <c r="K7"/>
      <c r="L7"/>
    </row>
    <row r="8" spans="1:12" s="1" customFormat="1" ht="20.100000000000001" customHeight="1" x14ac:dyDescent="0.3">
      <c r="A8"/>
      <c r="B8"/>
      <c r="C8" s="9"/>
      <c r="D8"/>
      <c r="E8" s="215"/>
      <c r="F8" s="217"/>
      <c r="G8" s="215"/>
      <c r="H8"/>
      <c r="I8"/>
      <c r="J8"/>
      <c r="K8"/>
      <c r="L8"/>
    </row>
    <row r="9" spans="1:12" s="1" customFormat="1" ht="20.100000000000001" customHeight="1" x14ac:dyDescent="0.3">
      <c r="C9" s="224"/>
      <c r="D9" s="6"/>
      <c r="E9" s="224"/>
      <c r="F9" s="225"/>
    </row>
    <row r="10" spans="1:12" s="1" customFormat="1" ht="20.100000000000001" customHeight="1" x14ac:dyDescent="0.3">
      <c r="A10"/>
      <c r="B10" t="s">
        <v>7</v>
      </c>
      <c r="C10" s="9"/>
      <c r="D10"/>
      <c r="E10" s="9" t="s">
        <v>19</v>
      </c>
      <c r="F10" s="12">
        <v>16</v>
      </c>
      <c r="G10" t="s">
        <v>374</v>
      </c>
      <c r="H10"/>
      <c r="I10"/>
      <c r="J10"/>
      <c r="K10"/>
      <c r="L10"/>
    </row>
    <row r="11" spans="1:12" s="1" customFormat="1" ht="20.100000000000001" customHeight="1" x14ac:dyDescent="0.3">
      <c r="A11"/>
      <c r="B11" t="s">
        <v>5</v>
      </c>
      <c r="C11" s="9"/>
      <c r="D11"/>
      <c r="E11" s="9" t="s">
        <v>19</v>
      </c>
      <c r="F11" s="12">
        <v>80</v>
      </c>
      <c r="G11" t="s">
        <v>373</v>
      </c>
      <c r="H11"/>
      <c r="I11"/>
      <c r="J11"/>
      <c r="K11"/>
      <c r="L11"/>
    </row>
    <row r="12" spans="1:12" x14ac:dyDescent="0.25">
      <c r="B12" t="s">
        <v>6</v>
      </c>
      <c r="C12" s="9"/>
      <c r="E12" s="9" t="s">
        <v>19</v>
      </c>
      <c r="F12" s="12">
        <v>120</v>
      </c>
      <c r="G12" t="s">
        <v>394</v>
      </c>
    </row>
    <row r="13" spans="1:12" x14ac:dyDescent="0.25">
      <c r="B13" t="s">
        <v>342</v>
      </c>
      <c r="C13" s="9"/>
      <c r="E13" s="9" t="s">
        <v>19</v>
      </c>
      <c r="F13" s="12">
        <v>16</v>
      </c>
    </row>
    <row r="14" spans="1:12" x14ac:dyDescent="0.25">
      <c r="B14" t="s">
        <v>352</v>
      </c>
      <c r="C14" s="9"/>
      <c r="E14" s="9" t="s">
        <v>19</v>
      </c>
      <c r="F14" s="12">
        <v>120</v>
      </c>
      <c r="G14" t="s">
        <v>395</v>
      </c>
    </row>
    <row r="15" spans="1:12" x14ac:dyDescent="0.25">
      <c r="B15" t="s">
        <v>338</v>
      </c>
      <c r="C15" s="9"/>
      <c r="E15" s="9" t="s">
        <v>19</v>
      </c>
      <c r="F15" s="12">
        <v>16</v>
      </c>
      <c r="G15" t="s">
        <v>392</v>
      </c>
    </row>
    <row r="16" spans="1:12" x14ac:dyDescent="0.25">
      <c r="B16" t="s">
        <v>339</v>
      </c>
      <c r="C16" s="9"/>
      <c r="E16" s="9" t="s">
        <v>19</v>
      </c>
      <c r="F16" s="12">
        <v>8</v>
      </c>
      <c r="G16" t="s">
        <v>393</v>
      </c>
    </row>
    <row r="17" spans="2:7" x14ac:dyDescent="0.25">
      <c r="B17" t="s">
        <v>340</v>
      </c>
      <c r="C17" s="9"/>
      <c r="E17" s="9" t="s">
        <v>19</v>
      </c>
      <c r="F17" s="12">
        <v>8</v>
      </c>
      <c r="G17" t="s">
        <v>393</v>
      </c>
    </row>
    <row r="18" spans="2:7" x14ac:dyDescent="0.25">
      <c r="B18" t="s">
        <v>343</v>
      </c>
      <c r="C18" s="9" t="s">
        <v>17</v>
      </c>
      <c r="E18" s="9" t="s">
        <v>19</v>
      </c>
      <c r="F18" s="12">
        <v>80</v>
      </c>
      <c r="G18" t="s">
        <v>353</v>
      </c>
    </row>
    <row r="19" spans="2:7" x14ac:dyDescent="0.25">
      <c r="B19" t="s">
        <v>9</v>
      </c>
      <c r="C19" s="9" t="s">
        <v>17</v>
      </c>
      <c r="D19">
        <v>16</v>
      </c>
      <c r="E19" s="9" t="s">
        <v>19</v>
      </c>
      <c r="F19" s="12"/>
    </row>
    <row r="20" spans="2:7" x14ac:dyDescent="0.25">
      <c r="B20" t="s">
        <v>8</v>
      </c>
      <c r="C20" s="9"/>
      <c r="D20">
        <v>4</v>
      </c>
      <c r="E20" s="9" t="s">
        <v>19</v>
      </c>
      <c r="F20" s="12">
        <v>16</v>
      </c>
    </row>
    <row r="21" spans="2:7" x14ac:dyDescent="0.25">
      <c r="B21" t="s">
        <v>354</v>
      </c>
      <c r="C21" s="9"/>
      <c r="D21">
        <v>24</v>
      </c>
      <c r="E21" s="9" t="s">
        <v>19</v>
      </c>
      <c r="F21" s="12"/>
      <c r="G21" t="s">
        <v>423</v>
      </c>
    </row>
    <row r="22" spans="2:7" x14ac:dyDescent="0.25">
      <c r="B22" t="s">
        <v>21</v>
      </c>
      <c r="C22" s="9"/>
      <c r="D22">
        <v>24</v>
      </c>
      <c r="E22" s="9" t="s">
        <v>19</v>
      </c>
      <c r="F22" s="12"/>
      <c r="G22" t="s">
        <v>422</v>
      </c>
    </row>
    <row r="23" spans="2:7" x14ac:dyDescent="0.25">
      <c r="B23" t="s">
        <v>11</v>
      </c>
      <c r="C23" s="9"/>
      <c r="D23">
        <v>160</v>
      </c>
      <c r="E23" s="9" t="s">
        <v>19</v>
      </c>
      <c r="F23" s="12"/>
      <c r="G23" t="s">
        <v>421</v>
      </c>
    </row>
    <row r="24" spans="2:7" x14ac:dyDescent="0.25">
      <c r="B24" t="s">
        <v>355</v>
      </c>
      <c r="C24" s="9"/>
      <c r="D24">
        <v>32</v>
      </c>
      <c r="E24" s="9" t="s">
        <v>19</v>
      </c>
      <c r="F24" s="12"/>
      <c r="G24" t="s">
        <v>420</v>
      </c>
    </row>
    <row r="25" spans="2:7" x14ac:dyDescent="0.25">
      <c r="B25" t="s">
        <v>10</v>
      </c>
      <c r="C25" s="9"/>
      <c r="D25">
        <v>80</v>
      </c>
      <c r="E25" s="9" t="s">
        <v>19</v>
      </c>
      <c r="F25" s="12"/>
      <c r="G25" t="s">
        <v>419</v>
      </c>
    </row>
    <row r="26" spans="2:7" x14ac:dyDescent="0.25">
      <c r="B26" t="s">
        <v>417</v>
      </c>
      <c r="C26" s="9"/>
      <c r="D26">
        <v>240</v>
      </c>
      <c r="E26" s="9" t="s">
        <v>19</v>
      </c>
      <c r="F26" s="12"/>
      <c r="G26" t="s">
        <v>418</v>
      </c>
    </row>
    <row r="27" spans="2:7" x14ac:dyDescent="0.25">
      <c r="B27" t="s">
        <v>441</v>
      </c>
      <c r="C27" s="9" t="s">
        <v>17</v>
      </c>
      <c r="D27">
        <v>8</v>
      </c>
      <c r="E27" s="9" t="s">
        <v>19</v>
      </c>
      <c r="F27" s="12">
        <v>8</v>
      </c>
    </row>
    <row r="28" spans="2:7" x14ac:dyDescent="0.25">
      <c r="B28" t="s">
        <v>440</v>
      </c>
      <c r="C28" s="9"/>
      <c r="E28" s="9" t="s">
        <v>19</v>
      </c>
      <c r="F28" s="12">
        <v>120</v>
      </c>
      <c r="G28" t="s">
        <v>438</v>
      </c>
    </row>
    <row r="29" spans="2:7" x14ac:dyDescent="0.25">
      <c r="B29" t="s">
        <v>358</v>
      </c>
      <c r="C29" s="9"/>
      <c r="E29" s="9" t="s">
        <v>19</v>
      </c>
      <c r="F29" s="12">
        <v>32</v>
      </c>
      <c r="G29" t="s">
        <v>420</v>
      </c>
    </row>
    <row r="30" spans="2:7" x14ac:dyDescent="0.25">
      <c r="B30" t="s">
        <v>356</v>
      </c>
      <c r="C30" s="9"/>
      <c r="E30" s="9" t="s">
        <v>19</v>
      </c>
      <c r="F30" s="12">
        <v>32</v>
      </c>
      <c r="G30" t="s">
        <v>420</v>
      </c>
    </row>
    <row r="31" spans="2:7" x14ac:dyDescent="0.25">
      <c r="B31" t="s">
        <v>328</v>
      </c>
      <c r="C31" s="9"/>
      <c r="E31" s="9" t="s">
        <v>19</v>
      </c>
      <c r="F31" s="12">
        <v>32</v>
      </c>
    </row>
    <row r="32" spans="2:7" ht="15.75" thickBot="1" x14ac:dyDescent="0.3">
      <c r="B32" t="s">
        <v>442</v>
      </c>
      <c r="C32" s="9" t="s">
        <v>17</v>
      </c>
      <c r="D32">
        <v>8</v>
      </c>
      <c r="E32" s="229" t="s">
        <v>19</v>
      </c>
      <c r="F32" s="232">
        <v>8</v>
      </c>
    </row>
    <row r="33" spans="1:12" x14ac:dyDescent="0.25">
      <c r="C33" s="9"/>
      <c r="E33" s="9"/>
      <c r="F33" s="236">
        <f>SUM(F27:F32)</f>
        <v>232</v>
      </c>
      <c r="G33" s="201" t="s">
        <v>477</v>
      </c>
    </row>
    <row r="34" spans="1:12" x14ac:dyDescent="0.25">
      <c r="C34" s="9"/>
      <c r="E34" s="9"/>
      <c r="F34" s="236"/>
      <c r="G34" s="201"/>
    </row>
    <row r="35" spans="1:12" x14ac:dyDescent="0.25">
      <c r="C35" s="9"/>
      <c r="E35" s="9"/>
      <c r="F35" s="236"/>
      <c r="G35" s="201"/>
    </row>
    <row r="36" spans="1:12" x14ac:dyDescent="0.25">
      <c r="C36" s="9"/>
      <c r="E36" s="9"/>
      <c r="F36" s="12"/>
    </row>
    <row r="37" spans="1:12" x14ac:dyDescent="0.25">
      <c r="B37" t="s">
        <v>478</v>
      </c>
      <c r="C37" s="9"/>
      <c r="E37" s="237" t="s">
        <v>28</v>
      </c>
      <c r="F37" s="238">
        <v>480</v>
      </c>
      <c r="G37" t="s">
        <v>444</v>
      </c>
    </row>
    <row r="38" spans="1:12" s="189" customFormat="1" x14ac:dyDescent="0.25">
      <c r="A38"/>
      <c r="B38" t="s">
        <v>479</v>
      </c>
      <c r="C38" s="9"/>
      <c r="D38"/>
      <c r="E38" s="237" t="s">
        <v>28</v>
      </c>
      <c r="F38" s="238">
        <v>200</v>
      </c>
      <c r="G38" t="s">
        <v>377</v>
      </c>
      <c r="H38"/>
      <c r="I38"/>
      <c r="J38"/>
      <c r="K38"/>
      <c r="L38"/>
    </row>
    <row r="39" spans="1:12" s="189" customFormat="1" x14ac:dyDescent="0.25">
      <c r="A39"/>
      <c r="B39"/>
      <c r="C39" s="9"/>
      <c r="D39"/>
      <c r="E39" s="237"/>
      <c r="F39" s="239">
        <f>SUM(F37:F38)</f>
        <v>680</v>
      </c>
      <c r="G39" s="201" t="s">
        <v>477</v>
      </c>
      <c r="H39"/>
      <c r="I39"/>
      <c r="J39"/>
      <c r="K39"/>
      <c r="L39"/>
    </row>
    <row r="40" spans="1:12" s="189" customFormat="1" x14ac:dyDescent="0.25">
      <c r="A40"/>
      <c r="B40" t="s">
        <v>480</v>
      </c>
      <c r="C40" s="9"/>
      <c r="D40"/>
      <c r="E40" s="240" t="s">
        <v>19</v>
      </c>
      <c r="F40" s="236">
        <v>240</v>
      </c>
      <c r="G40" s="201"/>
      <c r="H40"/>
      <c r="I40"/>
      <c r="J40"/>
      <c r="K40"/>
      <c r="L40"/>
    </row>
    <row r="41" spans="1:12" s="189" customFormat="1" x14ac:dyDescent="0.25">
      <c r="A41"/>
      <c r="B41"/>
      <c r="C41" s="9"/>
      <c r="D41"/>
      <c r="E41" s="240" t="s">
        <v>363</v>
      </c>
      <c r="F41" s="236">
        <v>440</v>
      </c>
      <c r="G41"/>
      <c r="H41"/>
      <c r="I41"/>
      <c r="J41"/>
      <c r="K41"/>
      <c r="L41"/>
    </row>
    <row r="42" spans="1:12" s="189" customFormat="1" x14ac:dyDescent="0.25">
      <c r="A42"/>
      <c r="B42"/>
      <c r="C42" s="9"/>
      <c r="D42"/>
      <c r="E42" s="240"/>
      <c r="F42" s="236"/>
      <c r="G42"/>
      <c r="H42"/>
      <c r="I42"/>
      <c r="J42"/>
      <c r="K42"/>
      <c r="L42"/>
    </row>
    <row r="43" spans="1:12" s="247" customFormat="1" x14ac:dyDescent="0.25">
      <c r="A43" s="201"/>
      <c r="B43" s="201" t="s">
        <v>483</v>
      </c>
      <c r="C43" s="240"/>
      <c r="D43" s="201"/>
      <c r="E43" s="240" t="s">
        <v>19</v>
      </c>
      <c r="F43" s="236">
        <v>472</v>
      </c>
      <c r="G43" s="201"/>
      <c r="H43" s="201"/>
      <c r="I43" s="201"/>
      <c r="J43" s="201"/>
      <c r="K43" s="201"/>
      <c r="L43" s="201"/>
    </row>
    <row r="44" spans="1:12" s="247" customFormat="1" x14ac:dyDescent="0.25">
      <c r="A44" s="201"/>
      <c r="B44" s="201"/>
      <c r="C44" s="240"/>
      <c r="D44" s="201"/>
      <c r="E44" s="240" t="s">
        <v>363</v>
      </c>
      <c r="F44" s="236">
        <v>680</v>
      </c>
      <c r="G44" s="201"/>
      <c r="H44" s="201"/>
      <c r="I44" s="201"/>
      <c r="J44" s="201"/>
      <c r="K44" s="201"/>
      <c r="L44" s="201"/>
    </row>
    <row r="45" spans="1:12" s="247" customFormat="1" x14ac:dyDescent="0.25">
      <c r="A45" s="201"/>
      <c r="B45" s="201"/>
      <c r="C45" s="240"/>
      <c r="D45" s="201"/>
      <c r="E45" s="240"/>
      <c r="F45" s="236"/>
      <c r="G45" s="201"/>
      <c r="H45" s="201"/>
      <c r="I45" s="201"/>
      <c r="J45" s="201"/>
      <c r="K45" s="201"/>
      <c r="L45" s="201"/>
    </row>
    <row r="46" spans="1:12" s="189" customFormat="1" ht="15.75" thickBot="1" x14ac:dyDescent="0.3">
      <c r="A46"/>
      <c r="B46"/>
      <c r="C46" s="9"/>
      <c r="D46"/>
      <c r="E46" s="9"/>
      <c r="F46" s="12"/>
      <c r="G46"/>
      <c r="H46"/>
      <c r="I46"/>
      <c r="J46"/>
      <c r="K46"/>
      <c r="L46"/>
    </row>
    <row r="47" spans="1:12" s="246" customFormat="1" ht="15.75" thickBot="1" x14ac:dyDescent="0.3">
      <c r="A47" s="243"/>
      <c r="B47" s="243"/>
      <c r="C47" s="244"/>
      <c r="D47" s="243"/>
      <c r="E47" s="244"/>
      <c r="F47" s="245"/>
      <c r="G47" s="243"/>
      <c r="H47" s="243"/>
      <c r="I47" s="243"/>
      <c r="J47" s="243"/>
      <c r="K47" s="243"/>
      <c r="L47" s="243"/>
    </row>
    <row r="48" spans="1:12" s="189" customFormat="1" x14ac:dyDescent="0.25">
      <c r="A48"/>
      <c r="B48"/>
      <c r="C48" s="9"/>
      <c r="D48"/>
      <c r="E48" s="9"/>
      <c r="F48" s="12"/>
      <c r="G48"/>
      <c r="H48"/>
      <c r="I48"/>
      <c r="J48"/>
      <c r="K48"/>
      <c r="L48"/>
    </row>
    <row r="49" spans="1:12" s="1" customFormat="1" ht="20.100000000000001" customHeight="1" x14ac:dyDescent="0.3">
      <c r="B49" s="1" t="s">
        <v>1</v>
      </c>
      <c r="C49" s="224" t="s">
        <v>2</v>
      </c>
      <c r="D49" s="6"/>
      <c r="E49" s="224" t="s">
        <v>2</v>
      </c>
      <c r="F49" s="225"/>
      <c r="G49" s="1" t="s">
        <v>366</v>
      </c>
    </row>
    <row r="50" spans="1:12" s="5" customFormat="1" ht="20.100000000000001" customHeight="1" x14ac:dyDescent="0.3">
      <c r="C50" s="190" t="s">
        <v>3</v>
      </c>
      <c r="D50" s="191"/>
      <c r="E50" s="190" t="s">
        <v>4</v>
      </c>
      <c r="F50" s="192"/>
    </row>
    <row r="51" spans="1:12" ht="15" customHeight="1" x14ac:dyDescent="0.3">
      <c r="A51" s="1"/>
      <c r="B51" s="1"/>
      <c r="C51" s="224" t="s">
        <v>12</v>
      </c>
      <c r="D51" s="6" t="s">
        <v>13</v>
      </c>
      <c r="E51" s="224" t="s">
        <v>12</v>
      </c>
      <c r="F51" s="225" t="s">
        <v>13</v>
      </c>
      <c r="G51" s="1"/>
      <c r="H51" s="1"/>
      <c r="I51" s="1"/>
      <c r="J51" s="1"/>
      <c r="K51" s="1"/>
      <c r="L51" s="1"/>
    </row>
    <row r="52" spans="1:12" ht="18.75" x14ac:dyDescent="0.3">
      <c r="A52" s="1"/>
      <c r="B52" s="5" t="s">
        <v>449</v>
      </c>
      <c r="C52" s="224"/>
      <c r="D52" s="6"/>
      <c r="E52" s="224"/>
      <c r="F52" s="225"/>
      <c r="G52" s="1"/>
      <c r="H52" s="1"/>
      <c r="I52" s="1"/>
      <c r="J52" s="1"/>
      <c r="K52" s="1"/>
      <c r="L52" s="1"/>
    </row>
    <row r="53" spans="1:12" ht="15" customHeight="1" x14ac:dyDescent="0.3">
      <c r="A53" s="1"/>
      <c r="B53" s="1" t="s">
        <v>450</v>
      </c>
      <c r="C53" s="224"/>
      <c r="D53" s="6"/>
      <c r="E53" s="224"/>
      <c r="F53" s="225"/>
      <c r="G53" s="1"/>
      <c r="H53" s="1"/>
      <c r="I53" s="1"/>
      <c r="J53" s="1"/>
      <c r="K53" s="1"/>
      <c r="L53" s="1"/>
    </row>
    <row r="54" spans="1:12" ht="15" customHeight="1" x14ac:dyDescent="0.3">
      <c r="A54" s="1"/>
      <c r="B54" s="1" t="s">
        <v>448</v>
      </c>
      <c r="C54" s="224"/>
      <c r="D54" s="6"/>
      <c r="E54" s="224"/>
      <c r="F54" s="225"/>
      <c r="G54" s="1"/>
      <c r="H54" s="1"/>
      <c r="I54" s="1"/>
      <c r="J54" s="1"/>
      <c r="K54" s="1"/>
      <c r="L54" s="1"/>
    </row>
    <row r="55" spans="1:12" ht="15" customHeight="1" x14ac:dyDescent="0.3">
      <c r="A55" s="226"/>
      <c r="B55" s="226" t="s">
        <v>337</v>
      </c>
      <c r="C55" s="224"/>
      <c r="D55" s="6"/>
      <c r="E55" s="224"/>
      <c r="F55" s="225"/>
      <c r="G55" s="1"/>
      <c r="H55" s="1"/>
      <c r="I55" s="1"/>
      <c r="J55" s="1"/>
      <c r="K55" s="1"/>
      <c r="L55" s="1"/>
    </row>
    <row r="56" spans="1:12" x14ac:dyDescent="0.25">
      <c r="C56" s="9"/>
      <c r="E56" s="9"/>
      <c r="F56" s="12"/>
    </row>
    <row r="57" spans="1:12" x14ac:dyDescent="0.25">
      <c r="B57" t="s">
        <v>29</v>
      </c>
      <c r="C57" s="9" t="s">
        <v>31</v>
      </c>
      <c r="D57">
        <v>200</v>
      </c>
      <c r="E57" s="9"/>
      <c r="F57" s="12"/>
    </row>
    <row r="58" spans="1:12" ht="18.75" customHeight="1" x14ac:dyDescent="0.25">
      <c r="B58" s="24"/>
      <c r="C58" s="9" t="s">
        <v>30</v>
      </c>
      <c r="D58">
        <v>24</v>
      </c>
      <c r="E58" s="9"/>
      <c r="F58" s="12"/>
    </row>
    <row r="59" spans="1:12" x14ac:dyDescent="0.25">
      <c r="C59" s="9" t="s">
        <v>32</v>
      </c>
      <c r="D59">
        <v>24</v>
      </c>
      <c r="E59" s="9"/>
      <c r="F59" s="12"/>
    </row>
    <row r="60" spans="1:12" x14ac:dyDescent="0.25">
      <c r="C60" s="9" t="s">
        <v>33</v>
      </c>
      <c r="D60">
        <v>400</v>
      </c>
      <c r="E60" s="9"/>
      <c r="F60" s="12"/>
    </row>
    <row r="61" spans="1:12" x14ac:dyDescent="0.25">
      <c r="C61" s="9"/>
      <c r="E61" s="9"/>
      <c r="F61" s="12"/>
    </row>
    <row r="62" spans="1:12" ht="18.75" customHeight="1" x14ac:dyDescent="0.25">
      <c r="B62" s="24" t="s">
        <v>34</v>
      </c>
      <c r="C62" s="9" t="s">
        <v>31</v>
      </c>
      <c r="D62">
        <v>60</v>
      </c>
      <c r="E62" s="9"/>
      <c r="F62" s="12"/>
    </row>
    <row r="63" spans="1:12" x14ac:dyDescent="0.25">
      <c r="C63" s="9" t="s">
        <v>30</v>
      </c>
      <c r="D63">
        <v>16</v>
      </c>
      <c r="E63" s="9"/>
      <c r="F63" s="12"/>
    </row>
    <row r="64" spans="1:12" x14ac:dyDescent="0.25">
      <c r="C64" s="9" t="s">
        <v>32</v>
      </c>
      <c r="D64">
        <v>16</v>
      </c>
      <c r="E64" s="9"/>
      <c r="F64" s="12"/>
    </row>
    <row r="65" spans="1:12" ht="18.75" customHeight="1" x14ac:dyDescent="0.25">
      <c r="B65" s="24"/>
      <c r="C65" s="9" t="s">
        <v>33</v>
      </c>
      <c r="D65">
        <v>100</v>
      </c>
      <c r="E65" s="9"/>
      <c r="F65" s="12"/>
    </row>
    <row r="66" spans="1:12" x14ac:dyDescent="0.25">
      <c r="C66" s="9" t="s">
        <v>334</v>
      </c>
      <c r="D66">
        <v>60</v>
      </c>
      <c r="E66" s="9"/>
      <c r="F66" s="12"/>
    </row>
    <row r="67" spans="1:12" x14ac:dyDescent="0.25">
      <c r="C67" s="9"/>
      <c r="E67" s="9"/>
      <c r="F67" s="12"/>
    </row>
    <row r="68" spans="1:12" x14ac:dyDescent="0.25">
      <c r="B68" t="s">
        <v>371</v>
      </c>
      <c r="C68" s="9" t="s">
        <v>31</v>
      </c>
      <c r="D68">
        <v>120</v>
      </c>
      <c r="E68" s="9"/>
      <c r="F68" s="12"/>
    </row>
    <row r="69" spans="1:12" x14ac:dyDescent="0.25">
      <c r="C69" s="9" t="s">
        <v>30</v>
      </c>
      <c r="D69">
        <v>20</v>
      </c>
      <c r="E69" s="9"/>
      <c r="F69" s="12"/>
    </row>
    <row r="70" spans="1:12" x14ac:dyDescent="0.25">
      <c r="C70" s="9" t="s">
        <v>32</v>
      </c>
      <c r="D70">
        <v>20</v>
      </c>
      <c r="E70" s="9"/>
      <c r="F70" s="12"/>
    </row>
    <row r="71" spans="1:12" x14ac:dyDescent="0.25">
      <c r="C71" s="9" t="s">
        <v>33</v>
      </c>
      <c r="D71">
        <v>40</v>
      </c>
      <c r="E71" s="9"/>
      <c r="F71" s="12"/>
    </row>
    <row r="72" spans="1:12" x14ac:dyDescent="0.25">
      <c r="C72" s="9"/>
      <c r="E72" s="9"/>
      <c r="F72" s="12"/>
    </row>
    <row r="73" spans="1:12" x14ac:dyDescent="0.25">
      <c r="B73" t="s">
        <v>372</v>
      </c>
      <c r="C73" s="9" t="s">
        <v>31</v>
      </c>
      <c r="D73">
        <v>40</v>
      </c>
      <c r="E73" s="9"/>
      <c r="F73" s="12"/>
    </row>
    <row r="74" spans="1:12" x14ac:dyDescent="0.25">
      <c r="C74" s="9" t="s">
        <v>30</v>
      </c>
      <c r="D74">
        <v>4</v>
      </c>
      <c r="E74" s="9"/>
      <c r="F74" s="12"/>
    </row>
    <row r="75" spans="1:12" x14ac:dyDescent="0.25">
      <c r="C75" s="9" t="s">
        <v>32</v>
      </c>
      <c r="D75">
        <v>4</v>
      </c>
      <c r="E75" s="9"/>
      <c r="F75" s="12"/>
    </row>
    <row r="76" spans="1:12" x14ac:dyDescent="0.25">
      <c r="C76" s="9" t="s">
        <v>33</v>
      </c>
      <c r="D76">
        <v>60</v>
      </c>
      <c r="E76" s="9"/>
      <c r="F76" s="12"/>
    </row>
    <row r="77" spans="1:12" x14ac:dyDescent="0.25">
      <c r="C77" s="9"/>
      <c r="E77" s="9"/>
      <c r="F77" s="12"/>
    </row>
    <row r="78" spans="1:12" x14ac:dyDescent="0.25">
      <c r="A78" s="189"/>
      <c r="B78" s="189"/>
      <c r="C78" s="227"/>
      <c r="D78" s="189"/>
      <c r="E78" s="227"/>
      <c r="F78" s="230"/>
      <c r="G78" s="189"/>
      <c r="H78" s="189"/>
      <c r="I78" s="189"/>
      <c r="J78" s="189"/>
      <c r="K78" s="189"/>
      <c r="L78" s="189"/>
    </row>
    <row r="79" spans="1:12" s="189" customFormat="1" ht="15.75" customHeight="1" thickBot="1" x14ac:dyDescent="0.35">
      <c r="A79" s="234"/>
      <c r="B79" s="234" t="s">
        <v>335</v>
      </c>
      <c r="C79" s="8"/>
      <c r="D79" s="3"/>
      <c r="E79" s="8"/>
      <c r="F79" s="11"/>
      <c r="G79" s="2"/>
      <c r="H79" s="2"/>
      <c r="I79" s="2"/>
      <c r="J79" s="2"/>
      <c r="K79" s="2"/>
      <c r="L79" s="2"/>
    </row>
    <row r="80" spans="1:12" s="5" customFormat="1" ht="20.100000000000001" customHeight="1" x14ac:dyDescent="0.3">
      <c r="A80" s="24"/>
      <c r="B80" s="24"/>
      <c r="C80" s="228"/>
      <c r="D80" s="24"/>
      <c r="E80" s="228"/>
      <c r="F80" s="231"/>
      <c r="G80" s="24"/>
      <c r="H80" s="24"/>
      <c r="I80" s="24"/>
      <c r="J80" s="24"/>
      <c r="K80" s="24"/>
      <c r="L80" s="24"/>
    </row>
    <row r="81" spans="1:12" ht="18.75" x14ac:dyDescent="0.3">
      <c r="B81" s="5" t="s">
        <v>324</v>
      </c>
      <c r="C81" s="9"/>
      <c r="E81" s="9"/>
      <c r="F81" s="12"/>
    </row>
    <row r="82" spans="1:12" x14ac:dyDescent="0.25">
      <c r="B82" t="s">
        <v>0</v>
      </c>
      <c r="C82" s="9" t="s">
        <v>17</v>
      </c>
      <c r="D82">
        <v>48</v>
      </c>
      <c r="E82" s="9"/>
      <c r="F82" s="12"/>
      <c r="G82" t="s">
        <v>426</v>
      </c>
    </row>
    <row r="83" spans="1:12" x14ac:dyDescent="0.25">
      <c r="B83" t="s">
        <v>341</v>
      </c>
      <c r="C83" s="9" t="s">
        <v>17</v>
      </c>
      <c r="D83">
        <v>48</v>
      </c>
      <c r="E83" s="9"/>
      <c r="F83" s="12"/>
      <c r="G83" t="s">
        <v>426</v>
      </c>
    </row>
    <row r="84" spans="1:12" x14ac:dyDescent="0.25">
      <c r="C84" s="9"/>
      <c r="E84" s="9"/>
      <c r="F84" s="12"/>
    </row>
    <row r="85" spans="1:12" ht="15" customHeight="1" x14ac:dyDescent="0.3">
      <c r="B85" s="1" t="s">
        <v>14</v>
      </c>
      <c r="C85" s="9"/>
      <c r="E85" s="9"/>
      <c r="F85" s="12"/>
    </row>
    <row r="86" spans="1:12" x14ac:dyDescent="0.25">
      <c r="C86" s="9"/>
      <c r="E86" s="9"/>
      <c r="F86" s="12"/>
    </row>
    <row r="87" spans="1:12" s="189" customFormat="1" ht="15.75" customHeight="1" thickBot="1" x14ac:dyDescent="0.35">
      <c r="A87" s="4"/>
      <c r="B87" s="2" t="s">
        <v>15</v>
      </c>
      <c r="C87" s="229"/>
      <c r="D87" s="4"/>
      <c r="E87" s="229"/>
      <c r="F87" s="232"/>
      <c r="G87" s="4"/>
      <c r="H87" s="4"/>
      <c r="I87" s="4"/>
      <c r="J87" s="4"/>
      <c r="K87" s="4"/>
      <c r="L87" s="4"/>
    </row>
    <row r="88" spans="1:12" s="5" customFormat="1" ht="20.100000000000001" customHeight="1" x14ac:dyDescent="0.3">
      <c r="A88" s="24"/>
      <c r="B88" s="24"/>
      <c r="C88" s="228"/>
      <c r="D88" s="24"/>
      <c r="E88" s="228"/>
      <c r="F88" s="231"/>
      <c r="G88" s="24"/>
      <c r="H88" s="24"/>
      <c r="I88" s="24"/>
      <c r="J88" s="24"/>
      <c r="K88" s="24"/>
      <c r="L88" s="24"/>
    </row>
    <row r="89" spans="1:12" ht="18.75" x14ac:dyDescent="0.3">
      <c r="B89" s="5" t="s">
        <v>375</v>
      </c>
      <c r="C89" s="9"/>
      <c r="E89" s="9"/>
      <c r="F89" s="12"/>
    </row>
    <row r="90" spans="1:12" x14ac:dyDescent="0.25">
      <c r="B90" t="s">
        <v>332</v>
      </c>
      <c r="C90" s="9" t="s">
        <v>17</v>
      </c>
      <c r="D90">
        <v>48</v>
      </c>
      <c r="E90" s="9"/>
      <c r="F90" s="12"/>
      <c r="G90" t="s">
        <v>426</v>
      </c>
    </row>
    <row r="91" spans="1:12" x14ac:dyDescent="0.25">
      <c r="C91" s="9" t="s">
        <v>351</v>
      </c>
      <c r="D91">
        <v>8</v>
      </c>
      <c r="E91" s="9"/>
      <c r="F91" s="12"/>
      <c r="G91" t="s">
        <v>427</v>
      </c>
    </row>
    <row r="92" spans="1:12" x14ac:dyDescent="0.25">
      <c r="B92" t="s">
        <v>333</v>
      </c>
      <c r="C92" s="9" t="s">
        <v>17</v>
      </c>
      <c r="D92">
        <v>16</v>
      </c>
      <c r="E92" s="9"/>
      <c r="F92" s="12"/>
      <c r="G92" t="s">
        <v>391</v>
      </c>
    </row>
    <row r="93" spans="1:12" x14ac:dyDescent="0.25">
      <c r="C93" s="9" t="s">
        <v>345</v>
      </c>
      <c r="D93">
        <v>16</v>
      </c>
      <c r="E93" s="9"/>
      <c r="F93" s="12"/>
    </row>
    <row r="94" spans="1:12" x14ac:dyDescent="0.25">
      <c r="C94" s="9" t="s">
        <v>346</v>
      </c>
      <c r="D94">
        <v>32</v>
      </c>
      <c r="E94" s="9"/>
      <c r="F94" s="12"/>
    </row>
    <row r="95" spans="1:12" x14ac:dyDescent="0.25">
      <c r="B95" t="s">
        <v>16</v>
      </c>
      <c r="C95" s="9" t="s">
        <v>17</v>
      </c>
      <c r="D95">
        <v>120</v>
      </c>
      <c r="E95" s="9"/>
      <c r="F95" s="12"/>
      <c r="G95" t="s">
        <v>18</v>
      </c>
    </row>
    <row r="96" spans="1:12" x14ac:dyDescent="0.25">
      <c r="C96" s="9"/>
      <c r="E96" s="9"/>
      <c r="F96" s="12"/>
    </row>
    <row r="97" spans="1:12" ht="18.75" customHeight="1" x14ac:dyDescent="0.25">
      <c r="A97" s="189"/>
      <c r="B97" s="189"/>
      <c r="C97" s="227"/>
      <c r="D97" s="189"/>
      <c r="E97" s="227"/>
      <c r="F97" s="230"/>
      <c r="G97" s="189"/>
      <c r="H97" s="189"/>
      <c r="I97" s="189"/>
      <c r="J97" s="189"/>
      <c r="K97" s="189"/>
      <c r="L97" s="189"/>
    </row>
    <row r="98" spans="1:12" ht="15" customHeight="1" x14ac:dyDescent="0.3">
      <c r="A98" s="226"/>
      <c r="B98" s="226" t="s">
        <v>376</v>
      </c>
      <c r="C98" s="224"/>
      <c r="D98" s="6"/>
      <c r="E98" s="224"/>
      <c r="F98" s="225"/>
      <c r="G98" s="1"/>
      <c r="H98" s="1"/>
      <c r="I98" s="1"/>
      <c r="J98" s="1"/>
      <c r="K98" s="1"/>
      <c r="L98" s="1"/>
    </row>
    <row r="99" spans="1:12" ht="15" customHeight="1" x14ac:dyDescent="0.3">
      <c r="B99" s="1" t="s">
        <v>312</v>
      </c>
      <c r="C99" s="9"/>
      <c r="E99" s="9"/>
      <c r="F99" s="12"/>
      <c r="G99" t="s">
        <v>365</v>
      </c>
    </row>
    <row r="100" spans="1:12" x14ac:dyDescent="0.25">
      <c r="C100" s="9"/>
      <c r="E100" s="9"/>
      <c r="F100" s="12"/>
    </row>
    <row r="101" spans="1:12" x14ac:dyDescent="0.25">
      <c r="A101" s="189"/>
      <c r="B101" s="189"/>
      <c r="C101" s="227"/>
      <c r="D101" s="189"/>
      <c r="E101" s="227"/>
      <c r="F101" s="230"/>
      <c r="G101" s="189"/>
      <c r="H101" s="189"/>
      <c r="I101" s="189"/>
      <c r="J101" s="189"/>
      <c r="K101" s="189"/>
      <c r="L101" s="189"/>
    </row>
    <row r="102" spans="1:12" ht="18.75" x14ac:dyDescent="0.3">
      <c r="A102" s="226"/>
      <c r="B102" s="193" t="s">
        <v>336</v>
      </c>
      <c r="C102" s="224"/>
      <c r="D102" s="6"/>
      <c r="E102" s="224"/>
      <c r="F102" s="225"/>
      <c r="G102" s="1"/>
      <c r="H102" s="1"/>
      <c r="I102" s="1"/>
      <c r="J102" s="1"/>
      <c r="K102" s="1"/>
      <c r="L102" s="1"/>
    </row>
    <row r="103" spans="1:12" ht="15" customHeight="1" x14ac:dyDescent="0.3">
      <c r="B103" s="1" t="s">
        <v>324</v>
      </c>
      <c r="C103" s="9"/>
      <c r="E103" s="9"/>
      <c r="F103" s="12"/>
    </row>
    <row r="104" spans="1:12" x14ac:dyDescent="0.25">
      <c r="B104" t="s">
        <v>20</v>
      </c>
      <c r="C104" s="9" t="s">
        <v>17</v>
      </c>
      <c r="D104">
        <v>32</v>
      </c>
      <c r="E104" s="9"/>
      <c r="F104" s="12"/>
      <c r="G104" t="s">
        <v>378</v>
      </c>
    </row>
    <row r="105" spans="1:12" ht="15" customHeight="1" x14ac:dyDescent="0.3">
      <c r="B105" s="196" t="s">
        <v>23</v>
      </c>
      <c r="C105" s="9" t="s">
        <v>17</v>
      </c>
      <c r="D105">
        <v>16</v>
      </c>
      <c r="E105" s="9"/>
      <c r="F105" s="12"/>
      <c r="G105" s="195" t="s">
        <v>433</v>
      </c>
    </row>
    <row r="106" spans="1:12" x14ac:dyDescent="0.25">
      <c r="B106" t="s">
        <v>424</v>
      </c>
      <c r="C106" s="9" t="s">
        <v>17</v>
      </c>
      <c r="D106">
        <v>16</v>
      </c>
      <c r="E106" s="9"/>
      <c r="F106" s="12"/>
      <c r="G106" t="s">
        <v>432</v>
      </c>
    </row>
    <row r="107" spans="1:12" x14ac:dyDescent="0.25">
      <c r="B107" t="s">
        <v>24</v>
      </c>
      <c r="C107" s="9" t="s">
        <v>17</v>
      </c>
      <c r="D107">
        <v>8</v>
      </c>
      <c r="E107" s="9"/>
      <c r="F107" s="12"/>
      <c r="G107" t="s">
        <v>434</v>
      </c>
    </row>
    <row r="108" spans="1:12" x14ac:dyDescent="0.25">
      <c r="B108" t="s">
        <v>16</v>
      </c>
      <c r="C108" s="9" t="s">
        <v>17</v>
      </c>
      <c r="D108">
        <v>240</v>
      </c>
      <c r="E108" s="9"/>
      <c r="F108" s="12"/>
      <c r="G108" t="s">
        <v>425</v>
      </c>
    </row>
    <row r="109" spans="1:12" x14ac:dyDescent="0.25">
      <c r="C109" s="9"/>
      <c r="E109" s="9"/>
      <c r="F109" s="12"/>
    </row>
    <row r="110" spans="1:12" ht="15" customHeight="1" x14ac:dyDescent="0.3">
      <c r="B110" s="1" t="s">
        <v>325</v>
      </c>
      <c r="C110" s="9"/>
      <c r="E110" s="9"/>
      <c r="F110" s="12"/>
    </row>
    <row r="111" spans="1:12" x14ac:dyDescent="0.25">
      <c r="B111" t="s">
        <v>357</v>
      </c>
      <c r="C111" s="9" t="s">
        <v>31</v>
      </c>
      <c r="D111">
        <v>8</v>
      </c>
      <c r="E111" s="9"/>
      <c r="F111" s="12"/>
    </row>
    <row r="112" spans="1:12" x14ac:dyDescent="0.25">
      <c r="C112" s="9" t="s">
        <v>33</v>
      </c>
      <c r="D112">
        <v>8</v>
      </c>
      <c r="E112" s="9"/>
      <c r="F112" s="12"/>
    </row>
    <row r="113" spans="1:7" x14ac:dyDescent="0.25">
      <c r="C113" s="9" t="s">
        <v>435</v>
      </c>
      <c r="D113">
        <v>12</v>
      </c>
      <c r="E113" s="9"/>
      <c r="F113" s="12"/>
    </row>
    <row r="114" spans="1:7" x14ac:dyDescent="0.25">
      <c r="B114" t="s">
        <v>439</v>
      </c>
      <c r="C114" s="9" t="s">
        <v>17</v>
      </c>
      <c r="D114">
        <v>4</v>
      </c>
      <c r="E114" s="9"/>
      <c r="F114" s="12"/>
    </row>
    <row r="115" spans="1:7" x14ac:dyDescent="0.25">
      <c r="B115" t="s">
        <v>359</v>
      </c>
      <c r="C115" s="9" t="s">
        <v>17</v>
      </c>
      <c r="D115">
        <v>4</v>
      </c>
      <c r="E115" s="9"/>
      <c r="F115" s="12"/>
    </row>
    <row r="116" spans="1:7" x14ac:dyDescent="0.25">
      <c r="B116" t="s">
        <v>347</v>
      </c>
      <c r="C116" s="9" t="s">
        <v>17</v>
      </c>
      <c r="D116">
        <v>8</v>
      </c>
      <c r="E116" s="9"/>
      <c r="F116" s="12"/>
      <c r="G116" t="s">
        <v>344</v>
      </c>
    </row>
    <row r="117" spans="1:7" x14ac:dyDescent="0.25">
      <c r="C117" s="9" t="s">
        <v>345</v>
      </c>
      <c r="D117">
        <v>8</v>
      </c>
      <c r="E117" s="9"/>
      <c r="F117" s="12"/>
    </row>
    <row r="118" spans="1:7" x14ac:dyDescent="0.25">
      <c r="C118" s="9" t="s">
        <v>348</v>
      </c>
      <c r="D118">
        <v>24</v>
      </c>
      <c r="E118" s="9"/>
      <c r="F118" s="12"/>
    </row>
    <row r="119" spans="1:7" x14ac:dyDescent="0.25">
      <c r="A119" t="s">
        <v>437</v>
      </c>
      <c r="B119" t="s">
        <v>20</v>
      </c>
      <c r="C119" s="9" t="s">
        <v>17</v>
      </c>
      <c r="D119">
        <v>8</v>
      </c>
      <c r="E119" s="9"/>
      <c r="F119" s="12"/>
    </row>
    <row r="120" spans="1:7" ht="18.75" customHeight="1" x14ac:dyDescent="0.25">
      <c r="B120" s="24" t="s">
        <v>436</v>
      </c>
      <c r="C120" s="9" t="s">
        <v>17</v>
      </c>
      <c r="D120">
        <v>8</v>
      </c>
      <c r="E120" s="9"/>
      <c r="F120" s="12"/>
      <c r="G120" t="s">
        <v>25</v>
      </c>
    </row>
    <row r="121" spans="1:7" x14ac:dyDescent="0.25">
      <c r="C121" s="9" t="s">
        <v>351</v>
      </c>
      <c r="D121">
        <v>8</v>
      </c>
      <c r="E121" s="9"/>
      <c r="F121" s="12"/>
    </row>
    <row r="122" spans="1:7" x14ac:dyDescent="0.25">
      <c r="B122" t="s">
        <v>16</v>
      </c>
      <c r="C122" s="9" t="s">
        <v>17</v>
      </c>
      <c r="D122">
        <v>120</v>
      </c>
      <c r="E122" s="9"/>
      <c r="F122" s="12"/>
      <c r="G122" t="s">
        <v>18</v>
      </c>
    </row>
    <row r="123" spans="1:7" x14ac:dyDescent="0.25">
      <c r="C123" s="9"/>
      <c r="E123" s="9"/>
      <c r="F123" s="12"/>
    </row>
    <row r="124" spans="1:7" ht="15" customHeight="1" x14ac:dyDescent="0.3">
      <c r="B124" s="1" t="s">
        <v>326</v>
      </c>
      <c r="C124" s="9"/>
      <c r="E124" s="9"/>
      <c r="F124" s="12"/>
      <c r="G124" t="s">
        <v>327</v>
      </c>
    </row>
    <row r="125" spans="1:7" x14ac:dyDescent="0.25">
      <c r="B125" t="s">
        <v>330</v>
      </c>
      <c r="C125" s="9" t="s">
        <v>17</v>
      </c>
      <c r="D125">
        <v>8</v>
      </c>
      <c r="E125" s="9"/>
      <c r="F125" s="12"/>
    </row>
    <row r="126" spans="1:7" ht="18.75" customHeight="1" x14ac:dyDescent="0.25">
      <c r="B126" s="24" t="s">
        <v>329</v>
      </c>
      <c r="C126" s="9" t="s">
        <v>17</v>
      </c>
      <c r="D126">
        <v>4</v>
      </c>
      <c r="E126" s="9"/>
      <c r="F126" s="12"/>
      <c r="G126" t="s">
        <v>25</v>
      </c>
    </row>
    <row r="127" spans="1:7" x14ac:dyDescent="0.25">
      <c r="B127" t="s">
        <v>16</v>
      </c>
      <c r="C127" s="9" t="s">
        <v>17</v>
      </c>
      <c r="D127">
        <v>24</v>
      </c>
      <c r="E127" s="9"/>
      <c r="F127" s="12"/>
      <c r="G127" t="s">
        <v>18</v>
      </c>
    </row>
    <row r="128" spans="1:7" x14ac:dyDescent="0.25">
      <c r="C128" s="9"/>
      <c r="E128" s="9"/>
      <c r="F128" s="12"/>
    </row>
    <row r="129" spans="2:7" ht="15" customHeight="1" x14ac:dyDescent="0.3">
      <c r="B129" s="1" t="s">
        <v>14</v>
      </c>
      <c r="C129" s="9"/>
      <c r="E129" s="9"/>
      <c r="F129" s="12"/>
    </row>
    <row r="130" spans="2:7" x14ac:dyDescent="0.25">
      <c r="B130" t="s">
        <v>360</v>
      </c>
      <c r="C130" s="9" t="s">
        <v>17</v>
      </c>
      <c r="D130">
        <v>32</v>
      </c>
      <c r="E130" s="9"/>
      <c r="F130" s="12"/>
      <c r="G130" t="s">
        <v>35</v>
      </c>
    </row>
    <row r="131" spans="2:7" x14ac:dyDescent="0.25">
      <c r="B131" t="s">
        <v>16</v>
      </c>
      <c r="C131" s="9" t="s">
        <v>17</v>
      </c>
      <c r="D131">
        <v>96</v>
      </c>
      <c r="E131" s="9"/>
      <c r="F131" s="12"/>
      <c r="G131" t="s">
        <v>18</v>
      </c>
    </row>
    <row r="132" spans="2:7" ht="18.75" customHeight="1" x14ac:dyDescent="0.25">
      <c r="B132" s="24"/>
      <c r="C132" s="9"/>
      <c r="E132" s="9"/>
      <c r="F132" s="12"/>
    </row>
    <row r="133" spans="2:7" ht="15" customHeight="1" x14ac:dyDescent="0.3">
      <c r="B133" s="1" t="s">
        <v>15</v>
      </c>
      <c r="C133" s="9"/>
      <c r="E133" s="9"/>
      <c r="F133" s="12"/>
      <c r="G133" t="s">
        <v>443</v>
      </c>
    </row>
    <row r="134" spans="2:7" x14ac:dyDescent="0.25">
      <c r="B134" t="s">
        <v>22</v>
      </c>
      <c r="C134" s="9" t="s">
        <v>17</v>
      </c>
      <c r="D134">
        <v>8</v>
      </c>
      <c r="E134" s="9"/>
      <c r="F134" s="12"/>
      <c r="G134" t="s">
        <v>431</v>
      </c>
    </row>
    <row r="135" spans="2:7" x14ac:dyDescent="0.25">
      <c r="B135" t="s">
        <v>26</v>
      </c>
      <c r="C135" s="9" t="s">
        <v>36</v>
      </c>
      <c r="D135">
        <v>16</v>
      </c>
      <c r="E135" s="9"/>
      <c r="F135" s="12"/>
      <c r="G135" t="s">
        <v>378</v>
      </c>
    </row>
    <row r="136" spans="2:7" x14ac:dyDescent="0.25">
      <c r="B136" t="s">
        <v>27</v>
      </c>
      <c r="C136" s="9" t="s">
        <v>17</v>
      </c>
      <c r="D136">
        <v>16</v>
      </c>
      <c r="E136" s="9"/>
      <c r="F136" s="12"/>
    </row>
    <row r="137" spans="2:7" x14ac:dyDescent="0.25">
      <c r="B137" t="s">
        <v>16</v>
      </c>
      <c r="C137" s="9" t="s">
        <v>17</v>
      </c>
      <c r="D137">
        <v>40</v>
      </c>
      <c r="E137" s="9"/>
      <c r="F137" s="12"/>
      <c r="G137" t="s">
        <v>18</v>
      </c>
    </row>
    <row r="138" spans="2:7" x14ac:dyDescent="0.25">
      <c r="C138" s="9"/>
      <c r="E138" s="9"/>
      <c r="F138" s="12"/>
    </row>
    <row r="139" spans="2:7" x14ac:dyDescent="0.25">
      <c r="C139" s="9"/>
      <c r="E139" s="9"/>
      <c r="F139" s="12"/>
    </row>
    <row r="140" spans="2:7" ht="16.5" x14ac:dyDescent="0.3">
      <c r="B140" s="7"/>
      <c r="C140" s="9"/>
      <c r="E140" s="9"/>
      <c r="F140" s="12"/>
      <c r="G140" s="10"/>
    </row>
    <row r="141" spans="2:7" ht="16.5" x14ac:dyDescent="0.3">
      <c r="B141" s="7"/>
      <c r="C141" s="9"/>
      <c r="E141" s="9"/>
      <c r="F141" s="12"/>
      <c r="G141" s="10"/>
    </row>
    <row r="142" spans="2:7" ht="16.5" x14ac:dyDescent="0.3">
      <c r="B142" s="7"/>
      <c r="C142" s="9"/>
      <c r="E142" s="9"/>
      <c r="F142" s="12"/>
      <c r="G142" s="10"/>
    </row>
    <row r="143" spans="2:7" x14ac:dyDescent="0.25">
      <c r="C143" s="9"/>
      <c r="E143" s="9"/>
      <c r="F143" s="12"/>
    </row>
    <row r="144" spans="2:7" x14ac:dyDescent="0.25">
      <c r="C144" s="9"/>
      <c r="E144" s="9"/>
      <c r="F144" s="12"/>
    </row>
    <row r="145" spans="3:6" x14ac:dyDescent="0.25">
      <c r="C145" s="9"/>
      <c r="E145" s="9"/>
      <c r="F145" s="12"/>
    </row>
  </sheetData>
  <sortState xmlns:xlrd2="http://schemas.microsoft.com/office/spreadsheetml/2017/richdata2" ref="A3:L145">
    <sortCondition ref="E3:E145"/>
  </sortState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52DDD-CF71-4A40-A606-A9B6F459948B}">
  <dimension ref="B1:N79"/>
  <sheetViews>
    <sheetView tabSelected="1" topLeftCell="A41" zoomScaleNormal="100" workbookViewId="0">
      <selection activeCell="E2" sqref="E2:F2"/>
    </sheetView>
  </sheetViews>
  <sheetFormatPr defaultRowHeight="15" x14ac:dyDescent="0.25"/>
  <cols>
    <col min="2" max="2" width="40.7109375" customWidth="1"/>
    <col min="3" max="3" width="20.7109375" customWidth="1"/>
    <col min="4" max="5" width="10.7109375" customWidth="1"/>
    <col min="6" max="6" width="25.7109375" customWidth="1"/>
    <col min="7" max="7" width="15.7109375" customWidth="1"/>
    <col min="8" max="9" width="15.7109375" style="211" customWidth="1"/>
    <col min="10" max="10" width="15.7109375" customWidth="1"/>
    <col min="11" max="11" width="20.7109375" customWidth="1"/>
    <col min="12" max="14" width="15.7109375" customWidth="1"/>
    <col min="15" max="15" width="19.42578125" customWidth="1"/>
    <col min="16" max="18" width="15.7109375" customWidth="1"/>
  </cols>
  <sheetData>
    <row r="1" spans="2:14" s="1" customFormat="1" ht="20.100000000000001" customHeight="1" x14ac:dyDescent="0.3">
      <c r="B1" s="1" t="s">
        <v>449</v>
      </c>
      <c r="C1" s="250"/>
      <c r="D1" s="250"/>
      <c r="E1" s="250"/>
      <c r="F1" s="250"/>
    </row>
    <row r="2" spans="2:14" s="1" customFormat="1" ht="20.100000000000001" customHeight="1" x14ac:dyDescent="0.3">
      <c r="B2" s="1" t="s">
        <v>450</v>
      </c>
      <c r="C2" s="250"/>
      <c r="D2" s="250"/>
      <c r="E2" s="250"/>
      <c r="F2" s="250"/>
    </row>
    <row r="3" spans="2:14" s="1" customFormat="1" ht="20.100000000000001" customHeight="1" x14ac:dyDescent="0.3">
      <c r="B3" s="1" t="s">
        <v>452</v>
      </c>
      <c r="C3" s="250"/>
      <c r="D3" s="250"/>
      <c r="E3" s="250"/>
      <c r="F3" s="250"/>
    </row>
    <row r="5" spans="2:14" ht="15.75" thickBot="1" x14ac:dyDescent="0.3">
      <c r="G5" s="74"/>
    </row>
    <row r="6" spans="2:14" x14ac:dyDescent="0.25">
      <c r="B6" t="s">
        <v>445</v>
      </c>
      <c r="C6" t="s">
        <v>382</v>
      </c>
      <c r="D6">
        <v>2</v>
      </c>
      <c r="F6" t="s">
        <v>73</v>
      </c>
      <c r="G6" s="74"/>
      <c r="K6" s="205" t="s">
        <v>403</v>
      </c>
      <c r="L6" s="206"/>
      <c r="M6" s="206"/>
      <c r="N6" s="207"/>
    </row>
    <row r="7" spans="2:14" x14ac:dyDescent="0.25">
      <c r="C7" t="s">
        <v>55</v>
      </c>
      <c r="D7">
        <v>2</v>
      </c>
      <c r="G7" s="74"/>
      <c r="K7" s="208" t="s">
        <v>406</v>
      </c>
      <c r="L7" s="209" t="s">
        <v>407</v>
      </c>
      <c r="M7" s="209" t="s">
        <v>408</v>
      </c>
      <c r="N7" s="210" t="s">
        <v>409</v>
      </c>
    </row>
    <row r="8" spans="2:14" x14ac:dyDescent="0.25">
      <c r="C8" t="s">
        <v>56</v>
      </c>
      <c r="D8">
        <v>2</v>
      </c>
      <c r="G8" s="74"/>
      <c r="K8" s="202" t="s">
        <v>321</v>
      </c>
      <c r="L8" s="74">
        <v>18</v>
      </c>
      <c r="M8" s="211">
        <v>15.29</v>
      </c>
      <c r="N8" s="212">
        <f>L8*M8</f>
        <v>275.21999999999997</v>
      </c>
    </row>
    <row r="9" spans="2:14" x14ac:dyDescent="0.25">
      <c r="C9" t="s">
        <v>57</v>
      </c>
      <c r="D9">
        <v>2</v>
      </c>
      <c r="G9" s="74"/>
      <c r="K9" s="202" t="s">
        <v>322</v>
      </c>
      <c r="L9" s="74">
        <v>18</v>
      </c>
      <c r="M9" s="211">
        <v>2.57</v>
      </c>
      <c r="N9" s="212">
        <f t="shared" ref="N9:N25" si="0">L9*M9</f>
        <v>46.26</v>
      </c>
    </row>
    <row r="10" spans="2:14" x14ac:dyDescent="0.25">
      <c r="C10" t="s">
        <v>383</v>
      </c>
      <c r="D10">
        <v>2</v>
      </c>
      <c r="F10" t="s">
        <v>74</v>
      </c>
      <c r="G10" s="74"/>
      <c r="K10" s="202" t="s">
        <v>323</v>
      </c>
      <c r="L10" s="74">
        <v>18</v>
      </c>
      <c r="M10" s="211">
        <v>5.12</v>
      </c>
      <c r="N10" s="212">
        <f t="shared" si="0"/>
        <v>92.16</v>
      </c>
    </row>
    <row r="11" spans="2:14" x14ac:dyDescent="0.25">
      <c r="B11" t="s">
        <v>380</v>
      </c>
      <c r="C11" t="s">
        <v>379</v>
      </c>
      <c r="D11">
        <v>2</v>
      </c>
      <c r="G11" s="74"/>
      <c r="K11" s="202"/>
      <c r="L11" s="74"/>
      <c r="M11" s="211"/>
      <c r="N11" s="212"/>
    </row>
    <row r="12" spans="2:14" ht="15.75" thickBot="1" x14ac:dyDescent="0.3">
      <c r="B12" t="s">
        <v>446</v>
      </c>
      <c r="C12" t="s">
        <v>190</v>
      </c>
      <c r="D12" s="4">
        <v>1</v>
      </c>
      <c r="G12" s="74"/>
      <c r="K12" s="202" t="s">
        <v>404</v>
      </c>
      <c r="L12" s="74">
        <v>200</v>
      </c>
      <c r="M12" s="211">
        <v>12.91</v>
      </c>
      <c r="N12" s="212">
        <f t="shared" si="0"/>
        <v>2582</v>
      </c>
    </row>
    <row r="13" spans="2:14" x14ac:dyDescent="0.25">
      <c r="D13">
        <v>13</v>
      </c>
      <c r="G13" s="74"/>
      <c r="K13" s="202" t="s">
        <v>399</v>
      </c>
      <c r="L13" s="74">
        <v>16</v>
      </c>
      <c r="M13" s="211">
        <v>7.39</v>
      </c>
      <c r="N13" s="212">
        <f t="shared" si="0"/>
        <v>118.24</v>
      </c>
    </row>
    <row r="14" spans="2:14" x14ac:dyDescent="0.25">
      <c r="G14" s="74"/>
      <c r="K14" s="202" t="s">
        <v>398</v>
      </c>
      <c r="L14" s="74">
        <v>30</v>
      </c>
      <c r="M14" s="211">
        <v>7.38</v>
      </c>
      <c r="N14" s="212">
        <f t="shared" si="0"/>
        <v>221.4</v>
      </c>
    </row>
    <row r="15" spans="2:14" x14ac:dyDescent="0.25">
      <c r="G15" s="74"/>
      <c r="K15" s="202"/>
      <c r="M15" s="211"/>
      <c r="N15" s="212"/>
    </row>
    <row r="16" spans="2:14" x14ac:dyDescent="0.25">
      <c r="G16" s="74"/>
      <c r="K16" s="202" t="s">
        <v>386</v>
      </c>
      <c r="L16" s="74">
        <v>500</v>
      </c>
      <c r="M16" s="211">
        <v>36.69</v>
      </c>
      <c r="N16" s="212">
        <f t="shared" si="0"/>
        <v>18345</v>
      </c>
    </row>
    <row r="17" spans="2:14" x14ac:dyDescent="0.25">
      <c r="B17" s="201" t="s">
        <v>472</v>
      </c>
      <c r="F17" t="s">
        <v>401</v>
      </c>
      <c r="G17" s="74">
        <v>130</v>
      </c>
      <c r="H17" s="211">
        <v>12.91</v>
      </c>
      <c r="I17" s="211">
        <f t="shared" ref="I17:I21" si="1">G17*H17</f>
        <v>1678.3</v>
      </c>
      <c r="K17" s="202" t="s">
        <v>388</v>
      </c>
      <c r="L17" s="74">
        <v>13</v>
      </c>
      <c r="M17" s="211">
        <v>183.98</v>
      </c>
      <c r="N17" s="212">
        <f t="shared" si="0"/>
        <v>2391.7399999999998</v>
      </c>
    </row>
    <row r="18" spans="2:14" x14ac:dyDescent="0.25">
      <c r="F18" t="s">
        <v>402</v>
      </c>
      <c r="G18" s="74">
        <v>52</v>
      </c>
      <c r="H18" s="211">
        <v>12.91</v>
      </c>
      <c r="I18" s="211">
        <f t="shared" si="1"/>
        <v>671.32</v>
      </c>
      <c r="K18" s="202" t="s">
        <v>410</v>
      </c>
      <c r="L18" s="74">
        <v>2</v>
      </c>
      <c r="M18" s="211">
        <v>44.47</v>
      </c>
      <c r="N18" s="212">
        <f t="shared" si="0"/>
        <v>88.94</v>
      </c>
    </row>
    <row r="19" spans="2:14" x14ac:dyDescent="0.25">
      <c r="F19" t="s">
        <v>398</v>
      </c>
      <c r="G19" s="74">
        <v>16</v>
      </c>
      <c r="H19" s="211">
        <v>7.38</v>
      </c>
      <c r="I19" s="211">
        <f t="shared" si="1"/>
        <v>118.08</v>
      </c>
      <c r="K19" s="202" t="s">
        <v>400</v>
      </c>
      <c r="L19" s="74">
        <v>2</v>
      </c>
      <c r="M19" s="211">
        <v>63.83</v>
      </c>
      <c r="N19" s="212">
        <f t="shared" si="0"/>
        <v>127.66</v>
      </c>
    </row>
    <row r="20" spans="2:14" x14ac:dyDescent="0.25">
      <c r="F20" t="s">
        <v>399</v>
      </c>
      <c r="G20" s="74">
        <v>16</v>
      </c>
      <c r="H20" s="211">
        <v>7.39</v>
      </c>
      <c r="I20" s="211">
        <f t="shared" si="1"/>
        <v>118.24</v>
      </c>
      <c r="K20" s="202"/>
      <c r="M20" s="211"/>
      <c r="N20" s="212"/>
    </row>
    <row r="21" spans="2:14" ht="15.75" thickBot="1" x14ac:dyDescent="0.3">
      <c r="F21" t="s">
        <v>385</v>
      </c>
      <c r="G21" s="74">
        <v>1</v>
      </c>
      <c r="H21" s="211">
        <v>300</v>
      </c>
      <c r="I21" s="213">
        <f t="shared" si="1"/>
        <v>300</v>
      </c>
      <c r="K21" s="202" t="s">
        <v>414</v>
      </c>
      <c r="L21" s="74">
        <v>200</v>
      </c>
      <c r="M21" s="211">
        <v>20.57</v>
      </c>
      <c r="N21" s="212">
        <f t="shared" si="0"/>
        <v>4114</v>
      </c>
    </row>
    <row r="22" spans="2:14" x14ac:dyDescent="0.25">
      <c r="G22" s="74"/>
      <c r="I22" s="211">
        <f>SUM(I17:I21)</f>
        <v>2885.9399999999996</v>
      </c>
      <c r="K22" s="202" t="s">
        <v>415</v>
      </c>
      <c r="L22" s="74">
        <v>20</v>
      </c>
      <c r="M22" s="211">
        <v>12.85</v>
      </c>
      <c r="N22" s="212">
        <f t="shared" si="0"/>
        <v>257</v>
      </c>
    </row>
    <row r="23" spans="2:14" x14ac:dyDescent="0.25">
      <c r="B23" s="201"/>
      <c r="G23" s="74"/>
      <c r="K23" s="202" t="s">
        <v>416</v>
      </c>
      <c r="L23" s="74">
        <v>20</v>
      </c>
      <c r="M23" s="211">
        <v>14.99</v>
      </c>
      <c r="N23" s="212">
        <f t="shared" si="0"/>
        <v>299.8</v>
      </c>
    </row>
    <row r="24" spans="2:14" x14ac:dyDescent="0.25">
      <c r="B24" s="201" t="s">
        <v>381</v>
      </c>
      <c r="C24" t="s">
        <v>389</v>
      </c>
      <c r="D24">
        <v>18</v>
      </c>
      <c r="F24" t="s">
        <v>321</v>
      </c>
      <c r="G24" s="74">
        <v>18</v>
      </c>
      <c r="H24" s="211">
        <v>15.29</v>
      </c>
      <c r="I24" s="211">
        <f t="shared" ref="I24:I25" si="2">G24*H24</f>
        <v>275.21999999999997</v>
      </c>
      <c r="K24" s="202" t="s">
        <v>412</v>
      </c>
      <c r="L24" s="74">
        <v>20</v>
      </c>
      <c r="M24" s="211">
        <v>149.1</v>
      </c>
      <c r="N24" s="212">
        <f t="shared" si="0"/>
        <v>2982</v>
      </c>
    </row>
    <row r="25" spans="2:14" x14ac:dyDescent="0.25">
      <c r="F25" t="s">
        <v>322</v>
      </c>
      <c r="G25" s="74">
        <v>18</v>
      </c>
      <c r="H25" s="211">
        <v>2.57</v>
      </c>
      <c r="I25" s="211">
        <f t="shared" si="2"/>
        <v>46.26</v>
      </c>
      <c r="K25" s="202" t="s">
        <v>413</v>
      </c>
      <c r="L25" s="74">
        <v>4</v>
      </c>
      <c r="M25" s="211">
        <v>26.4</v>
      </c>
      <c r="N25" s="212">
        <f t="shared" si="0"/>
        <v>105.6</v>
      </c>
    </row>
    <row r="26" spans="2:14" x14ac:dyDescent="0.25">
      <c r="F26" t="s">
        <v>397</v>
      </c>
      <c r="G26" s="74">
        <v>18</v>
      </c>
      <c r="H26" s="211">
        <v>140</v>
      </c>
      <c r="I26" s="211">
        <f>G26*H26</f>
        <v>2520</v>
      </c>
      <c r="K26" s="202"/>
      <c r="L26" s="74"/>
      <c r="M26" s="211"/>
      <c r="N26" s="212"/>
    </row>
    <row r="27" spans="2:14" ht="15.75" thickBot="1" x14ac:dyDescent="0.3">
      <c r="F27" t="s">
        <v>323</v>
      </c>
      <c r="G27" s="74">
        <v>18</v>
      </c>
      <c r="H27" s="211">
        <v>5.12</v>
      </c>
      <c r="I27" s="213">
        <f t="shared" ref="I27" si="3">G27*H27</f>
        <v>92.16</v>
      </c>
      <c r="K27" s="202" t="s">
        <v>397</v>
      </c>
      <c r="L27" s="74">
        <v>18</v>
      </c>
      <c r="M27" s="211">
        <v>142.5</v>
      </c>
      <c r="N27" s="212">
        <f t="shared" ref="N27:N28" si="4">L27*M27</f>
        <v>2565</v>
      </c>
    </row>
    <row r="28" spans="2:14" x14ac:dyDescent="0.25">
      <c r="B28" s="201"/>
      <c r="G28" s="74"/>
      <c r="I28" s="211">
        <f>SUM(I24:I27)</f>
        <v>2933.64</v>
      </c>
      <c r="K28" s="202" t="s">
        <v>385</v>
      </c>
      <c r="L28" s="74">
        <v>13</v>
      </c>
      <c r="M28" s="211">
        <v>308.33999999999997</v>
      </c>
      <c r="N28" s="212">
        <f t="shared" si="4"/>
        <v>4008.4199999999996</v>
      </c>
    </row>
    <row r="29" spans="2:14" ht="15.75" thickBot="1" x14ac:dyDescent="0.3">
      <c r="B29" s="201"/>
      <c r="G29" s="74"/>
      <c r="K29" s="203"/>
      <c r="L29" s="204"/>
      <c r="M29" s="213"/>
      <c r="N29" s="214"/>
    </row>
    <row r="30" spans="2:14" x14ac:dyDescent="0.25">
      <c r="B30" s="201" t="s">
        <v>411</v>
      </c>
      <c r="F30" t="s">
        <v>414</v>
      </c>
      <c r="G30" s="74">
        <v>200</v>
      </c>
      <c r="H30" s="211">
        <v>20.57</v>
      </c>
      <c r="I30" s="211">
        <f t="shared" ref="I30:I34" si="5">G30*H30</f>
        <v>4114</v>
      </c>
      <c r="L30" s="74"/>
    </row>
    <row r="31" spans="2:14" x14ac:dyDescent="0.25">
      <c r="F31" t="s">
        <v>415</v>
      </c>
      <c r="G31" s="74">
        <v>20</v>
      </c>
      <c r="H31" s="211">
        <v>12.85</v>
      </c>
      <c r="I31" s="211">
        <f t="shared" si="5"/>
        <v>257</v>
      </c>
    </row>
    <row r="32" spans="2:14" x14ac:dyDescent="0.25">
      <c r="F32" t="s">
        <v>416</v>
      </c>
      <c r="G32" s="74">
        <v>20</v>
      </c>
      <c r="H32" s="211">
        <v>14.99</v>
      </c>
      <c r="I32" s="211">
        <f t="shared" si="5"/>
        <v>299.8</v>
      </c>
    </row>
    <row r="33" spans="2:12" x14ac:dyDescent="0.25">
      <c r="F33" t="s">
        <v>412</v>
      </c>
      <c r="G33" s="74">
        <v>20</v>
      </c>
      <c r="H33" s="211">
        <v>149.1</v>
      </c>
      <c r="I33" s="211">
        <f t="shared" si="5"/>
        <v>2982</v>
      </c>
    </row>
    <row r="34" spans="2:12" ht="15.75" thickBot="1" x14ac:dyDescent="0.3">
      <c r="B34" s="201"/>
      <c r="F34" t="s">
        <v>413</v>
      </c>
      <c r="G34" s="74">
        <v>4</v>
      </c>
      <c r="H34" s="211">
        <v>26.4</v>
      </c>
      <c r="I34" s="213">
        <f t="shared" si="5"/>
        <v>105.6</v>
      </c>
    </row>
    <row r="35" spans="2:12" x14ac:dyDescent="0.25">
      <c r="B35" s="201"/>
      <c r="G35" s="74"/>
      <c r="I35" s="211">
        <f>SUM(I30:I34)</f>
        <v>7758.4000000000005</v>
      </c>
    </row>
    <row r="36" spans="2:12" x14ac:dyDescent="0.25">
      <c r="B36" s="201"/>
      <c r="G36" s="74"/>
      <c r="L36" s="74"/>
    </row>
    <row r="37" spans="2:12" x14ac:dyDescent="0.25">
      <c r="B37" s="201" t="s">
        <v>447</v>
      </c>
      <c r="F37" t="s">
        <v>386</v>
      </c>
      <c r="G37" s="74">
        <v>20</v>
      </c>
      <c r="H37" s="211">
        <v>36.69</v>
      </c>
      <c r="I37" s="211">
        <f t="shared" ref="I37:I46" si="6">G37*H37</f>
        <v>733.8</v>
      </c>
    </row>
    <row r="38" spans="2:12" x14ac:dyDescent="0.25">
      <c r="B38" s="201"/>
      <c r="F38" t="s">
        <v>400</v>
      </c>
      <c r="G38" s="74">
        <v>2</v>
      </c>
      <c r="H38" s="211">
        <v>63.83</v>
      </c>
      <c r="I38" s="211">
        <f t="shared" si="6"/>
        <v>127.66</v>
      </c>
    </row>
    <row r="39" spans="2:12" ht="15.75" thickBot="1" x14ac:dyDescent="0.3">
      <c r="B39" s="201"/>
      <c r="F39" t="s">
        <v>410</v>
      </c>
      <c r="G39" s="74">
        <v>4</v>
      </c>
      <c r="H39" s="211">
        <v>44.47</v>
      </c>
      <c r="I39" s="213">
        <f t="shared" si="6"/>
        <v>177.88</v>
      </c>
    </row>
    <row r="40" spans="2:12" x14ac:dyDescent="0.25">
      <c r="B40" s="201"/>
      <c r="G40" s="74"/>
      <c r="I40" s="211">
        <f>SUM(I37:I39)</f>
        <v>1039.3399999999999</v>
      </c>
    </row>
    <row r="41" spans="2:12" x14ac:dyDescent="0.25">
      <c r="B41" s="201"/>
      <c r="G41" s="74"/>
    </row>
    <row r="42" spans="2:12" x14ac:dyDescent="0.25">
      <c r="B42" s="201" t="s">
        <v>453</v>
      </c>
      <c r="F42" t="s">
        <v>454</v>
      </c>
      <c r="G42" s="74">
        <v>37</v>
      </c>
      <c r="H42" s="211">
        <v>185</v>
      </c>
      <c r="I42" s="211">
        <f t="shared" si="6"/>
        <v>6845</v>
      </c>
      <c r="J42" t="s">
        <v>456</v>
      </c>
    </row>
    <row r="43" spans="2:12" x14ac:dyDescent="0.25">
      <c r="F43" t="s">
        <v>457</v>
      </c>
      <c r="G43" s="74">
        <v>26</v>
      </c>
      <c r="H43" s="211">
        <v>250</v>
      </c>
      <c r="I43" s="211">
        <f t="shared" si="6"/>
        <v>6500</v>
      </c>
      <c r="J43" t="s">
        <v>455</v>
      </c>
    </row>
    <row r="44" spans="2:12" x14ac:dyDescent="0.25">
      <c r="F44" t="s">
        <v>459</v>
      </c>
      <c r="G44" s="74">
        <v>39</v>
      </c>
      <c r="H44" s="211">
        <v>75</v>
      </c>
      <c r="I44" s="211">
        <f t="shared" si="6"/>
        <v>2925</v>
      </c>
      <c r="J44" t="s">
        <v>455</v>
      </c>
    </row>
    <row r="45" spans="2:12" x14ac:dyDescent="0.25">
      <c r="F45" t="s">
        <v>458</v>
      </c>
      <c r="G45" s="74">
        <v>37</v>
      </c>
      <c r="H45" s="211">
        <v>25</v>
      </c>
      <c r="I45" s="211">
        <f t="shared" si="6"/>
        <v>925</v>
      </c>
      <c r="J45" t="s">
        <v>455</v>
      </c>
    </row>
    <row r="46" spans="2:12" ht="15.75" thickBot="1" x14ac:dyDescent="0.3">
      <c r="F46" t="s">
        <v>460</v>
      </c>
      <c r="G46" s="74">
        <v>1</v>
      </c>
      <c r="H46" s="211">
        <v>2000</v>
      </c>
      <c r="I46" s="213">
        <f t="shared" si="6"/>
        <v>2000</v>
      </c>
      <c r="J46" t="s">
        <v>455</v>
      </c>
    </row>
    <row r="47" spans="2:12" x14ac:dyDescent="0.25">
      <c r="G47" s="74"/>
      <c r="I47" s="211">
        <f>SUM(I42:I46)</f>
        <v>19195</v>
      </c>
    </row>
    <row r="48" spans="2:12" x14ac:dyDescent="0.25">
      <c r="G48" s="74"/>
    </row>
    <row r="49" spans="2:10" x14ac:dyDescent="0.25">
      <c r="G49" s="74"/>
    </row>
    <row r="50" spans="2:10" x14ac:dyDescent="0.25">
      <c r="B50" s="201" t="s">
        <v>461</v>
      </c>
      <c r="F50" t="s">
        <v>458</v>
      </c>
      <c r="G50" s="74">
        <v>37</v>
      </c>
      <c r="H50" s="211">
        <v>125</v>
      </c>
      <c r="I50" s="211">
        <f t="shared" ref="I50:I57" si="7">G50*H50</f>
        <v>4625</v>
      </c>
      <c r="J50" t="s">
        <v>455</v>
      </c>
    </row>
    <row r="51" spans="2:10" x14ac:dyDescent="0.25">
      <c r="F51" t="s">
        <v>462</v>
      </c>
      <c r="G51" s="74">
        <v>1</v>
      </c>
      <c r="H51" s="211">
        <v>500</v>
      </c>
      <c r="I51" s="211">
        <f t="shared" si="7"/>
        <v>500</v>
      </c>
      <c r="J51" t="s">
        <v>455</v>
      </c>
    </row>
    <row r="52" spans="2:10" x14ac:dyDescent="0.25">
      <c r="F52" t="s">
        <v>463</v>
      </c>
      <c r="G52" s="74">
        <v>1</v>
      </c>
      <c r="H52" s="211">
        <v>200</v>
      </c>
      <c r="I52" s="211">
        <f>G52*H52</f>
        <v>200</v>
      </c>
      <c r="J52" t="s">
        <v>455</v>
      </c>
    </row>
    <row r="53" spans="2:10" x14ac:dyDescent="0.25">
      <c r="F53" t="s">
        <v>465</v>
      </c>
      <c r="G53" s="74">
        <v>0</v>
      </c>
      <c r="H53" s="211">
        <v>0</v>
      </c>
      <c r="I53" s="211">
        <f>G53*H53</f>
        <v>0</v>
      </c>
      <c r="J53" t="s">
        <v>466</v>
      </c>
    </row>
    <row r="54" spans="2:10" x14ac:dyDescent="0.25">
      <c r="F54" t="s">
        <v>457</v>
      </c>
      <c r="G54" s="74">
        <v>1</v>
      </c>
      <c r="H54" s="211">
        <v>2000</v>
      </c>
      <c r="I54" s="211">
        <f t="shared" si="7"/>
        <v>2000</v>
      </c>
      <c r="J54" t="s">
        <v>455</v>
      </c>
    </row>
    <row r="55" spans="2:10" x14ac:dyDescent="0.25">
      <c r="F55" t="s">
        <v>467</v>
      </c>
      <c r="G55" s="74">
        <v>0</v>
      </c>
      <c r="H55" s="211">
        <v>0</v>
      </c>
      <c r="I55" s="211">
        <f t="shared" si="7"/>
        <v>0</v>
      </c>
      <c r="J55" t="s">
        <v>464</v>
      </c>
    </row>
    <row r="56" spans="2:10" x14ac:dyDescent="0.25">
      <c r="F56" t="s">
        <v>468</v>
      </c>
      <c r="G56" s="74">
        <v>10</v>
      </c>
      <c r="H56" s="211">
        <v>35</v>
      </c>
      <c r="I56" s="211">
        <f t="shared" si="7"/>
        <v>350</v>
      </c>
      <c r="J56" t="s">
        <v>469</v>
      </c>
    </row>
    <row r="57" spans="2:10" ht="15.75" thickBot="1" x14ac:dyDescent="0.3">
      <c r="F57" t="s">
        <v>470</v>
      </c>
      <c r="G57" s="74">
        <v>1</v>
      </c>
      <c r="H57" s="211">
        <v>1000</v>
      </c>
      <c r="I57" s="213">
        <f t="shared" si="7"/>
        <v>1000</v>
      </c>
      <c r="J57" t="s">
        <v>455</v>
      </c>
    </row>
    <row r="58" spans="2:10" x14ac:dyDescent="0.25">
      <c r="I58" s="211">
        <f>SUM(I50:I57)</f>
        <v>8675</v>
      </c>
    </row>
    <row r="61" spans="2:10" x14ac:dyDescent="0.25">
      <c r="B61" s="201" t="s">
        <v>405</v>
      </c>
      <c r="E61" t="s">
        <v>240</v>
      </c>
      <c r="F61" t="s">
        <v>386</v>
      </c>
      <c r="G61" s="74">
        <v>500</v>
      </c>
      <c r="H61" s="211">
        <v>36.69</v>
      </c>
      <c r="I61" s="211">
        <f t="shared" ref="I61:I66" si="8">G61*H61</f>
        <v>18345</v>
      </c>
    </row>
    <row r="62" spans="2:10" x14ac:dyDescent="0.25">
      <c r="B62" t="s">
        <v>390</v>
      </c>
      <c r="F62" t="s">
        <v>400</v>
      </c>
      <c r="G62" s="74">
        <v>4</v>
      </c>
      <c r="H62" s="211">
        <v>63.83</v>
      </c>
      <c r="I62" s="211">
        <f t="shared" si="8"/>
        <v>255.32</v>
      </c>
    </row>
    <row r="63" spans="2:10" x14ac:dyDescent="0.25">
      <c r="F63" t="s">
        <v>410</v>
      </c>
      <c r="G63" s="74">
        <v>2</v>
      </c>
      <c r="H63" s="211">
        <v>44.47</v>
      </c>
      <c r="I63" s="211">
        <f t="shared" si="8"/>
        <v>88.94</v>
      </c>
    </row>
    <row r="64" spans="2:10" x14ac:dyDescent="0.25">
      <c r="E64" t="s">
        <v>387</v>
      </c>
      <c r="F64" t="s">
        <v>388</v>
      </c>
      <c r="G64" s="74">
        <v>13</v>
      </c>
      <c r="H64" s="211">
        <v>183.98</v>
      </c>
      <c r="I64" s="211">
        <f t="shared" si="8"/>
        <v>2391.7399999999998</v>
      </c>
    </row>
    <row r="65" spans="2:9" x14ac:dyDescent="0.25">
      <c r="F65" t="s">
        <v>398</v>
      </c>
      <c r="G65" s="74">
        <v>13</v>
      </c>
      <c r="H65" s="211">
        <v>7.38</v>
      </c>
      <c r="I65" s="211">
        <f t="shared" si="8"/>
        <v>95.94</v>
      </c>
    </row>
    <row r="66" spans="2:9" ht="15.75" thickBot="1" x14ac:dyDescent="0.3">
      <c r="F66" t="s">
        <v>385</v>
      </c>
      <c r="G66" s="74">
        <v>13</v>
      </c>
      <c r="H66" s="211">
        <v>300</v>
      </c>
      <c r="I66" s="213">
        <f t="shared" si="8"/>
        <v>3900</v>
      </c>
    </row>
    <row r="67" spans="2:9" x14ac:dyDescent="0.25">
      <c r="G67" s="74"/>
      <c r="I67" s="211">
        <f>SUM(I61:I66)</f>
        <v>25076.94</v>
      </c>
    </row>
    <row r="68" spans="2:9" x14ac:dyDescent="0.25">
      <c r="G68" s="74"/>
    </row>
    <row r="70" spans="2:9" x14ac:dyDescent="0.25">
      <c r="B70" s="201" t="s">
        <v>471</v>
      </c>
    </row>
    <row r="71" spans="2:9" x14ac:dyDescent="0.25">
      <c r="B71" s="201" t="s">
        <v>472</v>
      </c>
      <c r="C71" s="211">
        <v>2885.94</v>
      </c>
    </row>
    <row r="72" spans="2:9" x14ac:dyDescent="0.25">
      <c r="B72" s="201" t="s">
        <v>381</v>
      </c>
      <c r="C72" s="211">
        <v>2933.64</v>
      </c>
    </row>
    <row r="73" spans="2:9" x14ac:dyDescent="0.25">
      <c r="B73" s="201" t="s">
        <v>411</v>
      </c>
      <c r="C73" s="211">
        <v>7758.4000000000005</v>
      </c>
    </row>
    <row r="74" spans="2:9" x14ac:dyDescent="0.25">
      <c r="B74" s="201" t="s">
        <v>447</v>
      </c>
      <c r="C74" s="211">
        <v>1039.3399999999999</v>
      </c>
    </row>
    <row r="75" spans="2:9" x14ac:dyDescent="0.25">
      <c r="B75" s="201" t="s">
        <v>453</v>
      </c>
      <c r="C75" s="211">
        <v>19195</v>
      </c>
    </row>
    <row r="76" spans="2:9" ht="15.75" thickBot="1" x14ac:dyDescent="0.3">
      <c r="B76" s="201" t="s">
        <v>461</v>
      </c>
      <c r="C76" s="213">
        <v>8675</v>
      </c>
    </row>
    <row r="77" spans="2:9" x14ac:dyDescent="0.25">
      <c r="B77" s="201"/>
      <c r="C77" s="211">
        <f>SUM(C71:C76)</f>
        <v>42487.32</v>
      </c>
    </row>
    <row r="78" spans="2:9" x14ac:dyDescent="0.25">
      <c r="C78" s="211"/>
    </row>
    <row r="79" spans="2:9" x14ac:dyDescent="0.25">
      <c r="B79" s="201" t="s">
        <v>405</v>
      </c>
      <c r="C79" s="211">
        <v>25076.94</v>
      </c>
    </row>
  </sheetData>
  <mergeCells count="6">
    <mergeCell ref="C1:D1"/>
    <mergeCell ref="E1:F1"/>
    <mergeCell ref="C2:D2"/>
    <mergeCell ref="E2:F2"/>
    <mergeCell ref="C3:D3"/>
    <mergeCell ref="E3:F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F4E1D-BBC9-4A74-90CC-390E65A5C888}">
  <dimension ref="B4:N97"/>
  <sheetViews>
    <sheetView tabSelected="1" topLeftCell="A21" zoomScaleNormal="100" workbookViewId="0">
      <selection activeCell="E2" sqref="E2:F2"/>
    </sheetView>
  </sheetViews>
  <sheetFormatPr defaultRowHeight="15" x14ac:dyDescent="0.25"/>
  <cols>
    <col min="2" max="2" width="40.7109375" customWidth="1"/>
    <col min="3" max="3" width="20.7109375" customWidth="1"/>
    <col min="4" max="5" width="10.7109375" customWidth="1"/>
    <col min="6" max="6" width="20.7109375" customWidth="1"/>
    <col min="7" max="7" width="15.7109375" customWidth="1"/>
    <col min="8" max="9" width="15.7109375" style="211" customWidth="1"/>
    <col min="10" max="10" width="15.7109375" customWidth="1"/>
    <col min="11" max="11" width="20.7109375" customWidth="1"/>
    <col min="12" max="18" width="15.7109375" customWidth="1"/>
  </cols>
  <sheetData>
    <row r="4" spans="2:14" x14ac:dyDescent="0.25">
      <c r="B4" t="s">
        <v>445</v>
      </c>
      <c r="C4" t="s">
        <v>382</v>
      </c>
      <c r="D4">
        <v>2</v>
      </c>
      <c r="F4" t="s">
        <v>73</v>
      </c>
    </row>
    <row r="5" spans="2:14" x14ac:dyDescent="0.25">
      <c r="C5" t="s">
        <v>55</v>
      </c>
      <c r="D5">
        <v>2</v>
      </c>
      <c r="G5" s="74"/>
    </row>
    <row r="6" spans="2:14" ht="15.75" thickBot="1" x14ac:dyDescent="0.3">
      <c r="C6" t="s">
        <v>56</v>
      </c>
      <c r="D6">
        <v>2</v>
      </c>
      <c r="G6" s="74"/>
    </row>
    <row r="7" spans="2:14" x14ac:dyDescent="0.25">
      <c r="C7" t="s">
        <v>57</v>
      </c>
      <c r="D7">
        <v>2</v>
      </c>
      <c r="G7" s="74"/>
      <c r="K7" s="205" t="s">
        <v>403</v>
      </c>
      <c r="L7" s="206"/>
      <c r="M7" s="206"/>
      <c r="N7" s="207"/>
    </row>
    <row r="8" spans="2:14" x14ac:dyDescent="0.25">
      <c r="C8" t="s">
        <v>383</v>
      </c>
      <c r="D8">
        <v>2</v>
      </c>
      <c r="F8" t="s">
        <v>74</v>
      </c>
      <c r="G8" s="74"/>
      <c r="K8" s="208" t="s">
        <v>406</v>
      </c>
      <c r="L8" s="209" t="s">
        <v>407</v>
      </c>
      <c r="M8" s="209" t="s">
        <v>408</v>
      </c>
      <c r="N8" s="210" t="s">
        <v>409</v>
      </c>
    </row>
    <row r="9" spans="2:14" x14ac:dyDescent="0.25">
      <c r="B9" t="s">
        <v>380</v>
      </c>
      <c r="C9" t="s">
        <v>379</v>
      </c>
      <c r="D9">
        <v>2</v>
      </c>
      <c r="G9" s="74">
        <v>130</v>
      </c>
      <c r="H9" s="211">
        <v>12.91</v>
      </c>
      <c r="I9" s="211">
        <f t="shared" ref="I9:I13" si="0">G9*H9</f>
        <v>1678.3</v>
      </c>
      <c r="K9" s="202" t="s">
        <v>321</v>
      </c>
      <c r="L9" s="74">
        <v>18</v>
      </c>
      <c r="M9" s="211">
        <v>15.29</v>
      </c>
      <c r="N9" s="212">
        <f>L9*M9</f>
        <v>275.21999999999997</v>
      </c>
    </row>
    <row r="10" spans="2:14" x14ac:dyDescent="0.25">
      <c r="B10" t="s">
        <v>446</v>
      </c>
      <c r="C10" t="s">
        <v>190</v>
      </c>
      <c r="D10" s="24">
        <v>1</v>
      </c>
      <c r="G10" s="74">
        <v>52</v>
      </c>
      <c r="H10" s="211">
        <v>12.91</v>
      </c>
      <c r="I10" s="211">
        <f t="shared" si="0"/>
        <v>671.32</v>
      </c>
      <c r="K10" s="202" t="s">
        <v>322</v>
      </c>
      <c r="L10" s="74">
        <v>18</v>
      </c>
      <c r="M10" s="211">
        <v>2.57</v>
      </c>
      <c r="N10" s="212">
        <f t="shared" ref="N10:N26" si="1">L10*M10</f>
        <v>46.26</v>
      </c>
    </row>
    <row r="11" spans="2:14" x14ac:dyDescent="0.25">
      <c r="B11" s="201" t="s">
        <v>384</v>
      </c>
      <c r="D11">
        <v>13</v>
      </c>
      <c r="G11" s="74">
        <v>16</v>
      </c>
      <c r="H11" s="211">
        <v>7.38</v>
      </c>
      <c r="I11" s="211">
        <f t="shared" si="0"/>
        <v>118.08</v>
      </c>
      <c r="K11" s="202" t="s">
        <v>323</v>
      </c>
      <c r="L11" s="74">
        <v>18</v>
      </c>
      <c r="M11" s="211">
        <v>5.12</v>
      </c>
      <c r="N11" s="212">
        <f t="shared" si="1"/>
        <v>92.16</v>
      </c>
    </row>
    <row r="12" spans="2:14" x14ac:dyDescent="0.25">
      <c r="G12" s="74">
        <v>16</v>
      </c>
      <c r="H12" s="211">
        <v>7.39</v>
      </c>
      <c r="I12" s="211">
        <f t="shared" si="0"/>
        <v>118.24</v>
      </c>
      <c r="K12" s="202"/>
      <c r="L12" s="74"/>
      <c r="M12" s="211"/>
      <c r="N12" s="212"/>
    </row>
    <row r="13" spans="2:14" x14ac:dyDescent="0.25">
      <c r="B13" s="201" t="s">
        <v>472</v>
      </c>
      <c r="F13" t="s">
        <v>401</v>
      </c>
      <c r="G13" s="74">
        <v>1</v>
      </c>
      <c r="H13" s="211">
        <v>300</v>
      </c>
      <c r="I13" s="211">
        <f t="shared" si="0"/>
        <v>300</v>
      </c>
      <c r="K13" s="202" t="s">
        <v>404</v>
      </c>
      <c r="L13" s="74">
        <v>200</v>
      </c>
      <c r="M13" s="211">
        <v>12.91</v>
      </c>
      <c r="N13" s="212">
        <f t="shared" si="1"/>
        <v>2582</v>
      </c>
    </row>
    <row r="14" spans="2:14" x14ac:dyDescent="0.25">
      <c r="F14" t="s">
        <v>402</v>
      </c>
      <c r="G14" s="74"/>
      <c r="K14" s="202" t="s">
        <v>399</v>
      </c>
      <c r="L14" s="74">
        <v>16</v>
      </c>
      <c r="M14" s="211">
        <v>7.39</v>
      </c>
      <c r="N14" s="212">
        <f t="shared" si="1"/>
        <v>118.24</v>
      </c>
    </row>
    <row r="15" spans="2:14" x14ac:dyDescent="0.25">
      <c r="F15" t="s">
        <v>398</v>
      </c>
      <c r="G15" s="74">
        <v>18</v>
      </c>
      <c r="H15" s="211">
        <v>15.29</v>
      </c>
      <c r="I15" s="211">
        <f t="shared" ref="I15:I16" si="2">G15*H15</f>
        <v>275.21999999999997</v>
      </c>
      <c r="K15" s="202" t="s">
        <v>398</v>
      </c>
      <c r="L15" s="74">
        <v>30</v>
      </c>
      <c r="M15" s="211">
        <v>7.38</v>
      </c>
      <c r="N15" s="212">
        <f t="shared" si="1"/>
        <v>221.4</v>
      </c>
    </row>
    <row r="16" spans="2:14" x14ac:dyDescent="0.25">
      <c r="F16" t="s">
        <v>399</v>
      </c>
      <c r="G16" s="74">
        <v>18</v>
      </c>
      <c r="H16" s="211">
        <v>2.57</v>
      </c>
      <c r="I16" s="211">
        <f t="shared" si="2"/>
        <v>46.26</v>
      </c>
      <c r="K16" s="202"/>
      <c r="M16" s="211"/>
      <c r="N16" s="212"/>
    </row>
    <row r="17" spans="2:14" x14ac:dyDescent="0.25">
      <c r="F17" t="s">
        <v>385</v>
      </c>
      <c r="G17" s="74">
        <v>18</v>
      </c>
      <c r="H17" s="211">
        <v>140</v>
      </c>
      <c r="I17" s="211">
        <f>G17*H17</f>
        <v>2520</v>
      </c>
      <c r="K17" s="202" t="s">
        <v>386</v>
      </c>
      <c r="L17" s="74">
        <v>500</v>
      </c>
      <c r="M17" s="211">
        <v>36.69</v>
      </c>
      <c r="N17" s="212">
        <f t="shared" si="1"/>
        <v>18345</v>
      </c>
    </row>
    <row r="18" spans="2:14" x14ac:dyDescent="0.25">
      <c r="G18" s="74">
        <v>18</v>
      </c>
      <c r="H18" s="211">
        <v>5.12</v>
      </c>
      <c r="I18" s="211">
        <f t="shared" ref="I18" si="3">G18*H18</f>
        <v>92.16</v>
      </c>
      <c r="K18" s="202" t="s">
        <v>388</v>
      </c>
      <c r="L18" s="74">
        <v>13</v>
      </c>
      <c r="M18" s="211">
        <v>183.98</v>
      </c>
      <c r="N18" s="212">
        <f t="shared" si="1"/>
        <v>2391.7399999999998</v>
      </c>
    </row>
    <row r="19" spans="2:14" x14ac:dyDescent="0.25">
      <c r="B19" s="201" t="s">
        <v>381</v>
      </c>
      <c r="C19" t="s">
        <v>389</v>
      </c>
      <c r="D19">
        <v>18</v>
      </c>
      <c r="F19" t="s">
        <v>321</v>
      </c>
      <c r="G19" s="74"/>
      <c r="K19" s="202" t="s">
        <v>410</v>
      </c>
      <c r="L19" s="74">
        <v>2</v>
      </c>
      <c r="M19" s="211">
        <v>44.47</v>
      </c>
      <c r="N19" s="212">
        <f t="shared" si="1"/>
        <v>88.94</v>
      </c>
    </row>
    <row r="20" spans="2:14" x14ac:dyDescent="0.25">
      <c r="F20" t="s">
        <v>322</v>
      </c>
      <c r="G20" s="74"/>
      <c r="K20" s="202" t="s">
        <v>400</v>
      </c>
      <c r="L20" s="74">
        <v>2</v>
      </c>
      <c r="M20" s="211">
        <v>63.83</v>
      </c>
      <c r="N20" s="212">
        <f t="shared" si="1"/>
        <v>127.66</v>
      </c>
    </row>
    <row r="21" spans="2:14" x14ac:dyDescent="0.25">
      <c r="F21" t="s">
        <v>397</v>
      </c>
      <c r="G21" s="74">
        <v>200</v>
      </c>
      <c r="H21" s="211">
        <v>20.57</v>
      </c>
      <c r="I21" s="211">
        <f t="shared" ref="I21:I25" si="4">G21*H21</f>
        <v>4114</v>
      </c>
      <c r="K21" s="202"/>
      <c r="M21" s="211"/>
      <c r="N21" s="212"/>
    </row>
    <row r="22" spans="2:14" x14ac:dyDescent="0.25">
      <c r="F22" t="s">
        <v>323</v>
      </c>
      <c r="G22" s="74">
        <v>20</v>
      </c>
      <c r="H22" s="211">
        <v>12.85</v>
      </c>
      <c r="I22" s="211">
        <f t="shared" si="4"/>
        <v>257</v>
      </c>
      <c r="K22" s="202" t="s">
        <v>414</v>
      </c>
      <c r="L22" s="74">
        <v>200</v>
      </c>
      <c r="M22" s="211">
        <v>20.57</v>
      </c>
      <c r="N22" s="212">
        <f t="shared" si="1"/>
        <v>4114</v>
      </c>
    </row>
    <row r="23" spans="2:14" x14ac:dyDescent="0.25">
      <c r="G23" s="74">
        <v>20</v>
      </c>
      <c r="H23" s="211">
        <v>14.99</v>
      </c>
      <c r="I23" s="211">
        <f t="shared" si="4"/>
        <v>299.8</v>
      </c>
      <c r="K23" s="202" t="s">
        <v>415</v>
      </c>
      <c r="L23" s="74">
        <v>20</v>
      </c>
      <c r="M23" s="211">
        <v>12.85</v>
      </c>
      <c r="N23" s="212">
        <f t="shared" si="1"/>
        <v>257</v>
      </c>
    </row>
    <row r="24" spans="2:14" x14ac:dyDescent="0.25">
      <c r="G24" s="74">
        <v>20</v>
      </c>
      <c r="H24" s="211">
        <v>149.1</v>
      </c>
      <c r="I24" s="211">
        <f t="shared" si="4"/>
        <v>2982</v>
      </c>
      <c r="K24" s="202" t="s">
        <v>416</v>
      </c>
      <c r="L24" s="74">
        <v>20</v>
      </c>
      <c r="M24" s="211">
        <v>14.99</v>
      </c>
      <c r="N24" s="212">
        <f t="shared" si="1"/>
        <v>299.8</v>
      </c>
    </row>
    <row r="25" spans="2:14" x14ac:dyDescent="0.25">
      <c r="B25" s="201" t="s">
        <v>476</v>
      </c>
      <c r="F25" t="s">
        <v>414</v>
      </c>
      <c r="G25" s="74">
        <v>4</v>
      </c>
      <c r="H25" s="211">
        <v>26.4</v>
      </c>
      <c r="I25" s="211">
        <f t="shared" si="4"/>
        <v>105.6</v>
      </c>
      <c r="K25" s="202" t="s">
        <v>412</v>
      </c>
      <c r="L25" s="74">
        <v>20</v>
      </c>
      <c r="M25" s="211">
        <v>149.1</v>
      </c>
      <c r="N25" s="212">
        <f t="shared" si="1"/>
        <v>2982</v>
      </c>
    </row>
    <row r="26" spans="2:14" x14ac:dyDescent="0.25">
      <c r="F26" t="s">
        <v>415</v>
      </c>
      <c r="G26" s="74"/>
      <c r="K26" s="202" t="s">
        <v>413</v>
      </c>
      <c r="L26" s="74">
        <v>4</v>
      </c>
      <c r="M26" s="211">
        <v>26.4</v>
      </c>
      <c r="N26" s="212">
        <f t="shared" si="1"/>
        <v>105.6</v>
      </c>
    </row>
    <row r="27" spans="2:14" x14ac:dyDescent="0.25">
      <c r="F27" t="s">
        <v>416</v>
      </c>
      <c r="G27" s="74"/>
      <c r="K27" s="202"/>
      <c r="L27" s="74"/>
      <c r="M27" s="211"/>
      <c r="N27" s="212"/>
    </row>
    <row r="28" spans="2:14" x14ac:dyDescent="0.25">
      <c r="F28" t="s">
        <v>412</v>
      </c>
      <c r="G28" s="74">
        <v>20</v>
      </c>
      <c r="H28" s="211">
        <v>36.69</v>
      </c>
      <c r="I28" s="211">
        <f t="shared" ref="I28:I30" si="5">G28*H28</f>
        <v>733.8</v>
      </c>
      <c r="K28" s="202" t="s">
        <v>397</v>
      </c>
      <c r="L28" s="74">
        <v>18</v>
      </c>
      <c r="M28" s="211">
        <v>142.5</v>
      </c>
      <c r="N28" s="212">
        <f t="shared" ref="N28:N29" si="6">L28*M28</f>
        <v>2565</v>
      </c>
    </row>
    <row r="29" spans="2:14" x14ac:dyDescent="0.25">
      <c r="F29" t="s">
        <v>413</v>
      </c>
      <c r="G29" s="74">
        <v>2</v>
      </c>
      <c r="H29" s="211">
        <v>63.83</v>
      </c>
      <c r="I29" s="211">
        <f t="shared" si="5"/>
        <v>127.66</v>
      </c>
      <c r="K29" s="202" t="s">
        <v>385</v>
      </c>
      <c r="L29" s="74">
        <v>13</v>
      </c>
      <c r="M29" s="211">
        <v>308.33999999999997</v>
      </c>
      <c r="N29" s="212">
        <f t="shared" si="6"/>
        <v>4008.4199999999996</v>
      </c>
    </row>
    <row r="30" spans="2:14" ht="15.75" thickBot="1" x14ac:dyDescent="0.3">
      <c r="G30" s="74">
        <v>4</v>
      </c>
      <c r="H30" s="211">
        <v>44.47</v>
      </c>
      <c r="I30" s="211">
        <f t="shared" si="5"/>
        <v>177.88</v>
      </c>
      <c r="K30" s="203"/>
      <c r="L30" s="204"/>
      <c r="M30" s="213"/>
      <c r="N30" s="214"/>
    </row>
    <row r="31" spans="2:14" x14ac:dyDescent="0.25">
      <c r="G31" s="74"/>
      <c r="L31" s="74"/>
    </row>
    <row r="32" spans="2:14" x14ac:dyDescent="0.25">
      <c r="B32" s="201" t="s">
        <v>447</v>
      </c>
      <c r="F32" t="s">
        <v>386</v>
      </c>
      <c r="G32" s="74"/>
    </row>
    <row r="33" spans="2:9" x14ac:dyDescent="0.25">
      <c r="B33" s="201"/>
      <c r="F33" t="s">
        <v>400</v>
      </c>
      <c r="G33" s="74"/>
    </row>
    <row r="34" spans="2:9" x14ac:dyDescent="0.25">
      <c r="F34" t="s">
        <v>410</v>
      </c>
      <c r="G34" s="74"/>
    </row>
    <row r="35" spans="2:9" x14ac:dyDescent="0.25">
      <c r="G35" s="74"/>
    </row>
    <row r="36" spans="2:9" x14ac:dyDescent="0.25">
      <c r="G36" s="74">
        <v>500</v>
      </c>
      <c r="H36" s="211">
        <v>36.69</v>
      </c>
      <c r="I36" s="211">
        <f t="shared" ref="I36:I41" si="7">G36*H36</f>
        <v>18345</v>
      </c>
    </row>
    <row r="37" spans="2:9" x14ac:dyDescent="0.25">
      <c r="G37" s="74">
        <v>4</v>
      </c>
      <c r="H37" s="211">
        <v>63.83</v>
      </c>
      <c r="I37" s="211">
        <f t="shared" si="7"/>
        <v>255.32</v>
      </c>
    </row>
    <row r="38" spans="2:9" x14ac:dyDescent="0.25">
      <c r="G38" s="74">
        <v>2</v>
      </c>
      <c r="H38" s="211">
        <v>44.47</v>
      </c>
      <c r="I38" s="211">
        <f t="shared" si="7"/>
        <v>88.94</v>
      </c>
    </row>
    <row r="39" spans="2:9" x14ac:dyDescent="0.25">
      <c r="B39" s="201" t="s">
        <v>405</v>
      </c>
      <c r="G39" s="74">
        <v>13</v>
      </c>
      <c r="H39" s="211">
        <v>183.98</v>
      </c>
      <c r="I39" s="211">
        <f t="shared" si="7"/>
        <v>2391.7399999999998</v>
      </c>
    </row>
    <row r="40" spans="2:9" x14ac:dyDescent="0.25">
      <c r="B40" t="s">
        <v>390</v>
      </c>
      <c r="E40" t="s">
        <v>240</v>
      </c>
      <c r="F40" t="s">
        <v>386</v>
      </c>
      <c r="G40" s="74">
        <v>13</v>
      </c>
      <c r="H40" s="211">
        <v>7.38</v>
      </c>
      <c r="I40" s="211">
        <f t="shared" si="7"/>
        <v>95.94</v>
      </c>
    </row>
    <row r="41" spans="2:9" x14ac:dyDescent="0.25">
      <c r="F41" t="s">
        <v>400</v>
      </c>
      <c r="G41" s="74">
        <v>13</v>
      </c>
      <c r="H41" s="211">
        <v>300</v>
      </c>
      <c r="I41" s="211">
        <f t="shared" si="7"/>
        <v>3900</v>
      </c>
    </row>
    <row r="42" spans="2:9" x14ac:dyDescent="0.25">
      <c r="F42" t="s">
        <v>410</v>
      </c>
      <c r="G42" s="74"/>
    </row>
    <row r="43" spans="2:9" x14ac:dyDescent="0.25">
      <c r="E43" t="s">
        <v>387</v>
      </c>
      <c r="F43" t="s">
        <v>388</v>
      </c>
      <c r="G43" s="74"/>
    </row>
    <row r="44" spans="2:9" x14ac:dyDescent="0.25">
      <c r="F44" t="s">
        <v>398</v>
      </c>
      <c r="G44" s="74"/>
    </row>
    <row r="45" spans="2:9" x14ac:dyDescent="0.25">
      <c r="F45" t="s">
        <v>385</v>
      </c>
      <c r="G45" s="74"/>
    </row>
    <row r="46" spans="2:9" x14ac:dyDescent="0.25">
      <c r="G46" s="74"/>
    </row>
    <row r="47" spans="2:9" x14ac:dyDescent="0.25">
      <c r="G47" s="74"/>
    </row>
    <row r="48" spans="2:9" x14ac:dyDescent="0.25">
      <c r="G48" s="74"/>
    </row>
    <row r="49" spans="7:7" x14ac:dyDescent="0.25">
      <c r="G49" s="74"/>
    </row>
    <row r="50" spans="7:7" x14ac:dyDescent="0.25">
      <c r="G50" s="74"/>
    </row>
    <row r="51" spans="7:7" x14ac:dyDescent="0.25">
      <c r="G51" s="74"/>
    </row>
    <row r="93" spans="7:7" x14ac:dyDescent="0.25">
      <c r="G93" s="211"/>
    </row>
    <row r="94" spans="7:7" x14ac:dyDescent="0.25">
      <c r="G94" s="211" t="s">
        <v>473</v>
      </c>
    </row>
    <row r="95" spans="7:7" x14ac:dyDescent="0.25">
      <c r="G95" s="211" t="s">
        <v>475</v>
      </c>
    </row>
    <row r="96" spans="7:7" x14ac:dyDescent="0.25">
      <c r="G96" s="211" t="s">
        <v>474</v>
      </c>
    </row>
    <row r="97" spans="7:7" x14ac:dyDescent="0.25">
      <c r="G97" s="211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.Document.DC" shapeId="11265" r:id="rId4">
          <objectPr defaultSize="0" r:id="rId5">
            <anchor moveWithCells="1">
              <from>
                <xdr:col>1</xdr:col>
                <xdr:colOff>0</xdr:colOff>
                <xdr:row>49</xdr:row>
                <xdr:rowOff>171450</xdr:rowOff>
              </from>
              <to>
                <xdr:col>5</xdr:col>
                <xdr:colOff>304800</xdr:colOff>
                <xdr:row>89</xdr:row>
                <xdr:rowOff>95250</xdr:rowOff>
              </to>
            </anchor>
          </objectPr>
        </oleObject>
      </mc:Choice>
      <mc:Fallback>
        <oleObject progId="Acrobat.Document.DC" shapeId="11265" r:id="rId4"/>
      </mc:Fallback>
    </mc:AlternateContent>
    <mc:AlternateContent xmlns:mc="http://schemas.openxmlformats.org/markup-compatibility/2006">
      <mc:Choice Requires="x14">
        <oleObject progId="Acrobat.Document.DC" shapeId="11266" r:id="rId6">
          <objectPr defaultSize="0" r:id="rId7">
            <anchor moveWithCells="1">
              <from>
                <xdr:col>5</xdr:col>
                <xdr:colOff>523875</xdr:colOff>
                <xdr:row>49</xdr:row>
                <xdr:rowOff>171450</xdr:rowOff>
              </from>
              <to>
                <xdr:col>10</xdr:col>
                <xdr:colOff>781050</xdr:colOff>
                <xdr:row>89</xdr:row>
                <xdr:rowOff>95250</xdr:rowOff>
              </to>
            </anchor>
          </objectPr>
        </oleObject>
      </mc:Choice>
      <mc:Fallback>
        <oleObject progId="Acrobat.Document.DC" shapeId="11266" r:id="rId6"/>
      </mc:Fallback>
    </mc:AlternateContent>
    <mc:AlternateContent xmlns:mc="http://schemas.openxmlformats.org/markup-compatibility/2006">
      <mc:Choice Requires="x14">
        <oleObject progId="Acrobat.Document.DC" shapeId="11267" r:id="rId8">
          <objectPr defaultSize="0" r:id="rId9">
            <anchor moveWithCells="1">
              <from>
                <xdr:col>10</xdr:col>
                <xdr:colOff>1019175</xdr:colOff>
                <xdr:row>45</xdr:row>
                <xdr:rowOff>161925</xdr:rowOff>
              </from>
              <to>
                <xdr:col>16</xdr:col>
                <xdr:colOff>228600</xdr:colOff>
                <xdr:row>85</xdr:row>
                <xdr:rowOff>85725</xdr:rowOff>
              </to>
            </anchor>
          </objectPr>
        </oleObject>
      </mc:Choice>
      <mc:Fallback>
        <oleObject progId="Acrobat.Document.DC" shapeId="11267" r:id="rId8"/>
      </mc:Fallback>
    </mc:AlternateContent>
    <mc:AlternateContent xmlns:mc="http://schemas.openxmlformats.org/markup-compatibility/2006">
      <mc:Choice Requires="x14">
        <oleObject progId="Acrobat.Document.DC" shapeId="11270" r:id="rId10">
          <objectPr defaultSize="0" r:id="rId11">
            <anchor moveWithCells="1">
              <from>
                <xdr:col>7</xdr:col>
                <xdr:colOff>28575</xdr:colOff>
                <xdr:row>88</xdr:row>
                <xdr:rowOff>28575</xdr:rowOff>
              </from>
              <to>
                <xdr:col>12</xdr:col>
                <xdr:colOff>285750</xdr:colOff>
                <xdr:row>127</xdr:row>
                <xdr:rowOff>142875</xdr:rowOff>
              </to>
            </anchor>
          </objectPr>
        </oleObject>
      </mc:Choice>
      <mc:Fallback>
        <oleObject progId="Acrobat.Document.DC" shapeId="11270" r:id="rId10"/>
      </mc:Fallback>
    </mc:AlternateContent>
    <mc:AlternateContent xmlns:mc="http://schemas.openxmlformats.org/markup-compatibility/2006">
      <mc:Choice Requires="x14">
        <oleObject progId="Acrobat.Document.DC" shapeId="11271" r:id="rId12">
          <objectPr defaultSize="0" r:id="rId13">
            <anchor moveWithCells="1">
              <from>
                <xdr:col>12</xdr:col>
                <xdr:colOff>409575</xdr:colOff>
                <xdr:row>88</xdr:row>
                <xdr:rowOff>38100</xdr:rowOff>
              </from>
              <to>
                <xdr:col>17</xdr:col>
                <xdr:colOff>1000125</xdr:colOff>
                <xdr:row>127</xdr:row>
                <xdr:rowOff>152400</xdr:rowOff>
              </to>
            </anchor>
          </objectPr>
        </oleObject>
      </mc:Choice>
      <mc:Fallback>
        <oleObject progId="Acrobat.Document.DC" shapeId="11271" r:id="rId12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1A195-59B1-4A60-BA14-235A6DD5EF23}">
  <dimension ref="B1:M37"/>
  <sheetViews>
    <sheetView tabSelected="1" zoomScaleNormal="100" workbookViewId="0">
      <selection activeCell="E2" sqref="E2:F2"/>
    </sheetView>
  </sheetViews>
  <sheetFormatPr defaultRowHeight="15" x14ac:dyDescent="0.25"/>
  <cols>
    <col min="2" max="2" width="40.7109375" customWidth="1"/>
    <col min="3" max="3" width="20.7109375" customWidth="1"/>
    <col min="4" max="5" width="10.7109375" customWidth="1"/>
    <col min="6" max="6" width="20.7109375" customWidth="1"/>
    <col min="7" max="7" width="15.7109375" customWidth="1"/>
    <col min="8" max="9" width="15.7109375" style="211" customWidth="1"/>
    <col min="10" max="10" width="15.7109375" customWidth="1"/>
    <col min="11" max="11" width="20.7109375" customWidth="1"/>
    <col min="12" max="18" width="15.7109375" customWidth="1"/>
  </cols>
  <sheetData>
    <row r="1" spans="2:13" s="1" customFormat="1" ht="20.100000000000001" customHeight="1" x14ac:dyDescent="0.3">
      <c r="B1" s="1" t="s">
        <v>449</v>
      </c>
      <c r="C1" s="250"/>
      <c r="D1" s="250"/>
      <c r="E1" s="250"/>
      <c r="F1" s="250"/>
    </row>
    <row r="2" spans="2:13" s="1" customFormat="1" ht="20.100000000000001" customHeight="1" x14ac:dyDescent="0.3">
      <c r="B2" s="1" t="s">
        <v>450</v>
      </c>
      <c r="C2" s="250"/>
      <c r="D2" s="250"/>
      <c r="E2" s="250"/>
      <c r="F2" s="250"/>
    </row>
    <row r="3" spans="2:13" s="1" customFormat="1" ht="20.100000000000001" customHeight="1" x14ac:dyDescent="0.3">
      <c r="B3" s="1" t="s">
        <v>451</v>
      </c>
      <c r="C3" s="250"/>
      <c r="D3" s="250"/>
      <c r="E3" s="250"/>
      <c r="F3" s="250"/>
    </row>
    <row r="5" spans="2:13" s="23" customFormat="1" ht="21" x14ac:dyDescent="0.35">
      <c r="B5" s="23" t="s">
        <v>62</v>
      </c>
      <c r="H5" s="218"/>
      <c r="I5" s="219"/>
      <c r="J5" s="23" t="s">
        <v>63</v>
      </c>
    </row>
    <row r="6" spans="2:13" s="7" customFormat="1" ht="16.5" x14ac:dyDescent="0.3">
      <c r="B6" s="7" t="s">
        <v>37</v>
      </c>
      <c r="C6" s="13">
        <v>30000</v>
      </c>
      <c r="E6" s="14">
        <f>C6</f>
        <v>30000</v>
      </c>
      <c r="H6" s="220"/>
      <c r="I6" s="221"/>
    </row>
    <row r="7" spans="2:13" s="15" customFormat="1" ht="16.5" x14ac:dyDescent="0.3">
      <c r="B7" s="15" t="s">
        <v>38</v>
      </c>
      <c r="C7" s="16" t="s">
        <v>39</v>
      </c>
      <c r="E7" s="17">
        <v>500</v>
      </c>
      <c r="F7" s="15" t="s">
        <v>40</v>
      </c>
      <c r="H7" s="222"/>
      <c r="I7" s="223"/>
      <c r="J7" s="15" t="s">
        <v>71</v>
      </c>
    </row>
    <row r="8" spans="2:13" s="15" customFormat="1" ht="16.5" x14ac:dyDescent="0.3">
      <c r="B8" s="15" t="s">
        <v>41</v>
      </c>
      <c r="C8" s="16" t="s">
        <v>39</v>
      </c>
      <c r="E8" s="17">
        <v>500</v>
      </c>
      <c r="F8" s="15" t="s">
        <v>40</v>
      </c>
      <c r="H8" s="222"/>
      <c r="I8" s="223"/>
      <c r="J8" s="15" t="s">
        <v>60</v>
      </c>
    </row>
    <row r="9" spans="2:13" s="15" customFormat="1" ht="16.5" x14ac:dyDescent="0.3">
      <c r="B9" s="15" t="s">
        <v>313</v>
      </c>
      <c r="C9" s="16"/>
      <c r="E9" s="17"/>
      <c r="H9" s="222"/>
      <c r="I9" s="223"/>
      <c r="J9" s="15" t="s">
        <v>67</v>
      </c>
    </row>
    <row r="10" spans="2:13" s="15" customFormat="1" ht="16.5" x14ac:dyDescent="0.3">
      <c r="B10" s="15" t="s">
        <v>318</v>
      </c>
      <c r="C10" s="16"/>
      <c r="E10" s="17"/>
      <c r="H10" s="222"/>
      <c r="I10" s="223"/>
      <c r="J10" s="15" t="s">
        <v>68</v>
      </c>
    </row>
    <row r="11" spans="2:13" s="15" customFormat="1" ht="16.5" x14ac:dyDescent="0.3">
      <c r="B11" s="15" t="s">
        <v>319</v>
      </c>
      <c r="C11" s="16"/>
      <c r="E11" s="17"/>
      <c r="H11" s="222"/>
      <c r="I11" s="223"/>
      <c r="J11" s="15" t="s">
        <v>69</v>
      </c>
    </row>
    <row r="12" spans="2:13" s="15" customFormat="1" ht="16.5" x14ac:dyDescent="0.3">
      <c r="B12" s="15" t="s">
        <v>314</v>
      </c>
      <c r="C12" s="16"/>
      <c r="E12" s="17"/>
      <c r="H12" s="222"/>
      <c r="I12" s="223"/>
      <c r="J12" s="15" t="s">
        <v>69</v>
      </c>
      <c r="M12" s="15" t="s">
        <v>72</v>
      </c>
    </row>
    <row r="13" spans="2:13" s="15" customFormat="1" ht="16.5" x14ac:dyDescent="0.3">
      <c r="B13" s="15" t="s">
        <v>315</v>
      </c>
      <c r="C13" s="16"/>
      <c r="E13" s="17"/>
      <c r="H13" s="222"/>
      <c r="I13" s="223"/>
      <c r="J13" s="15" t="s">
        <v>70</v>
      </c>
    </row>
    <row r="14" spans="2:13" s="15" customFormat="1" ht="16.5" x14ac:dyDescent="0.3">
      <c r="B14" s="15" t="s">
        <v>316</v>
      </c>
      <c r="C14" s="16"/>
      <c r="E14" s="17"/>
      <c r="H14" s="222"/>
      <c r="I14" s="223"/>
      <c r="J14" s="15" t="s">
        <v>320</v>
      </c>
    </row>
    <row r="15" spans="2:13" s="15" customFormat="1" ht="16.5" x14ac:dyDescent="0.3">
      <c r="B15" s="15" t="s">
        <v>317</v>
      </c>
      <c r="C15" s="16"/>
      <c r="E15" s="17"/>
      <c r="H15" s="222"/>
      <c r="I15" s="223"/>
      <c r="J15" s="15" t="s">
        <v>69</v>
      </c>
    </row>
    <row r="16" spans="2:13" s="15" customFormat="1" ht="16.5" x14ac:dyDescent="0.3">
      <c r="C16" s="16"/>
      <c r="E16" s="17"/>
      <c r="H16" s="222"/>
      <c r="I16" s="223"/>
    </row>
    <row r="17" spans="2:10" s="15" customFormat="1" ht="16.5" x14ac:dyDescent="0.3">
      <c r="B17" s="15" t="s">
        <v>42</v>
      </c>
      <c r="C17" s="16"/>
      <c r="E17" s="17">
        <v>1000</v>
      </c>
      <c r="F17" s="15" t="s">
        <v>40</v>
      </c>
      <c r="H17" s="222"/>
      <c r="I17" s="223"/>
    </row>
    <row r="18" spans="2:10" s="15" customFormat="1" ht="16.5" x14ac:dyDescent="0.3">
      <c r="B18" s="15" t="s">
        <v>43</v>
      </c>
      <c r="C18" s="21" t="s">
        <v>44</v>
      </c>
      <c r="E18" s="17">
        <v>7400</v>
      </c>
      <c r="F18" s="15" t="s">
        <v>45</v>
      </c>
      <c r="G18" s="15" t="s">
        <v>46</v>
      </c>
      <c r="H18" s="222"/>
      <c r="I18" s="223"/>
    </row>
    <row r="19" spans="2:10" s="15" customFormat="1" ht="16.5" x14ac:dyDescent="0.3">
      <c r="B19" s="15" t="s">
        <v>47</v>
      </c>
      <c r="C19" s="16"/>
      <c r="E19" s="17">
        <v>500</v>
      </c>
      <c r="F19" s="15" t="s">
        <v>40</v>
      </c>
      <c r="H19" s="222"/>
      <c r="I19" s="223"/>
    </row>
    <row r="20" spans="2:10" s="15" customFormat="1" ht="16.5" x14ac:dyDescent="0.3">
      <c r="B20" s="15" t="s">
        <v>48</v>
      </c>
      <c r="C20" s="16"/>
      <c r="E20" s="17">
        <v>1000</v>
      </c>
      <c r="F20" s="15" t="s">
        <v>40</v>
      </c>
      <c r="H20" s="222"/>
      <c r="I20" s="223"/>
      <c r="J20" s="15" t="s">
        <v>61</v>
      </c>
    </row>
    <row r="21" spans="2:10" s="15" customFormat="1" ht="16.5" x14ac:dyDescent="0.3">
      <c r="B21" s="18"/>
      <c r="C21" s="19"/>
      <c r="D21" s="18"/>
      <c r="E21" s="20"/>
      <c r="F21" s="18"/>
      <c r="G21" s="18"/>
      <c r="H21" s="222"/>
      <c r="I21" s="223"/>
    </row>
    <row r="22" spans="2:10" s="15" customFormat="1" ht="16.5" x14ac:dyDescent="0.3">
      <c r="B22" s="15" t="s">
        <v>49</v>
      </c>
      <c r="C22" s="16"/>
      <c r="E22" s="17">
        <v>6000</v>
      </c>
      <c r="F22" s="15" t="s">
        <v>40</v>
      </c>
      <c r="G22" s="15" t="s">
        <v>50</v>
      </c>
      <c r="H22" s="222"/>
      <c r="I22" s="223"/>
      <c r="J22" s="15" t="s">
        <v>77</v>
      </c>
    </row>
    <row r="23" spans="2:10" s="15" customFormat="1" ht="16.5" x14ac:dyDescent="0.3">
      <c r="B23" s="15" t="s">
        <v>51</v>
      </c>
      <c r="C23" s="16"/>
      <c r="E23" s="17">
        <v>4000</v>
      </c>
      <c r="F23" s="15" t="s">
        <v>40</v>
      </c>
      <c r="G23" s="15" t="s">
        <v>52</v>
      </c>
      <c r="H23" s="222"/>
      <c r="I23" s="223"/>
      <c r="J23" s="15" t="s">
        <v>78</v>
      </c>
    </row>
    <row r="24" spans="2:10" s="15" customFormat="1" ht="16.5" x14ac:dyDescent="0.3">
      <c r="B24" s="15" t="s">
        <v>53</v>
      </c>
      <c r="C24" s="16"/>
      <c r="E24" s="17">
        <v>6000</v>
      </c>
      <c r="F24" s="15" t="s">
        <v>40</v>
      </c>
      <c r="H24" s="222"/>
      <c r="I24" s="223"/>
      <c r="J24" s="15" t="s">
        <v>64</v>
      </c>
    </row>
    <row r="25" spans="2:10" s="15" customFormat="1" ht="16.5" x14ac:dyDescent="0.3">
      <c r="B25" s="15" t="s">
        <v>65</v>
      </c>
      <c r="C25" s="16"/>
      <c r="E25" s="17"/>
      <c r="H25" s="222"/>
      <c r="I25" s="223"/>
      <c r="J25" s="15" t="s">
        <v>66</v>
      </c>
    </row>
    <row r="26" spans="2:10" s="15" customFormat="1" ht="16.5" x14ac:dyDescent="0.3">
      <c r="B26" s="15" t="s">
        <v>47</v>
      </c>
      <c r="C26" s="16"/>
      <c r="E26" s="17">
        <v>1000</v>
      </c>
      <c r="F26" s="15" t="s">
        <v>40</v>
      </c>
      <c r="H26" s="222"/>
      <c r="I26" s="223"/>
    </row>
    <row r="27" spans="2:10" s="15" customFormat="1" ht="16.5" x14ac:dyDescent="0.3">
      <c r="B27" s="15" t="s">
        <v>48</v>
      </c>
      <c r="C27" s="16"/>
      <c r="E27" s="17">
        <v>2000</v>
      </c>
      <c r="F27" s="15" t="s">
        <v>40</v>
      </c>
      <c r="H27" s="222"/>
      <c r="I27" s="223"/>
      <c r="J27" s="15" t="s">
        <v>61</v>
      </c>
    </row>
    <row r="28" spans="2:10" s="15" customFormat="1" ht="16.5" x14ac:dyDescent="0.3">
      <c r="B28" s="18"/>
      <c r="C28" s="19"/>
      <c r="D28" s="18"/>
      <c r="E28" s="20"/>
      <c r="F28" s="18"/>
      <c r="G28" s="18"/>
      <c r="H28" s="222"/>
      <c r="I28" s="223"/>
    </row>
    <row r="29" spans="2:10" s="15" customFormat="1" ht="16.5" x14ac:dyDescent="0.3">
      <c r="B29" s="15" t="s">
        <v>54</v>
      </c>
      <c r="C29" s="16"/>
      <c r="E29" s="17">
        <f>SUM(E7:E28)</f>
        <v>29900</v>
      </c>
      <c r="H29" s="222"/>
      <c r="I29" s="223"/>
    </row>
    <row r="31" spans="2:10" x14ac:dyDescent="0.25">
      <c r="G31" s="74"/>
    </row>
    <row r="32" spans="2:10" x14ac:dyDescent="0.25">
      <c r="G32" s="74"/>
    </row>
    <row r="33" spans="7:7" x14ac:dyDescent="0.25">
      <c r="G33" s="74"/>
    </row>
    <row r="34" spans="7:7" x14ac:dyDescent="0.25">
      <c r="G34" s="74"/>
    </row>
    <row r="35" spans="7:7" x14ac:dyDescent="0.25">
      <c r="G35" s="74"/>
    </row>
    <row r="36" spans="7:7" x14ac:dyDescent="0.25">
      <c r="G36" s="74"/>
    </row>
    <row r="37" spans="7:7" x14ac:dyDescent="0.25">
      <c r="G37" s="74"/>
    </row>
  </sheetData>
  <mergeCells count="6">
    <mergeCell ref="C1:D1"/>
    <mergeCell ref="E1:F1"/>
    <mergeCell ref="C2:D2"/>
    <mergeCell ref="E2:F2"/>
    <mergeCell ref="C3:D3"/>
    <mergeCell ref="E3:F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3A09A-31F9-48EB-8B43-67DAE172D94A}">
  <dimension ref="B2:AQ120"/>
  <sheetViews>
    <sheetView topLeftCell="A54" zoomScale="80" zoomScaleNormal="80" workbookViewId="0">
      <selection activeCell="K20" sqref="K20"/>
    </sheetView>
  </sheetViews>
  <sheetFormatPr defaultRowHeight="15" x14ac:dyDescent="0.25"/>
  <cols>
    <col min="3" max="3" width="9.7109375" style="27" customWidth="1"/>
    <col min="4" max="5" width="12.7109375" style="27" customWidth="1"/>
    <col min="6" max="6" width="9.7109375" style="27" customWidth="1"/>
    <col min="7" max="8" width="12.7109375" style="27" customWidth="1"/>
    <col min="9" max="9" width="9.7109375" style="27" customWidth="1"/>
    <col min="10" max="11" width="12.7109375" style="27" customWidth="1"/>
    <col min="12" max="12" width="9.7109375" style="27" customWidth="1"/>
    <col min="13" max="14" width="12.7109375" style="27" customWidth="1"/>
    <col min="15" max="15" width="9.7109375" style="27" customWidth="1"/>
    <col min="16" max="17" width="12.7109375" style="27" customWidth="1"/>
    <col min="18" max="18" width="9.7109375" style="27" customWidth="1"/>
    <col min="19" max="20" width="12.7109375" style="27" customWidth="1"/>
    <col min="21" max="42" width="12.7109375" customWidth="1"/>
  </cols>
  <sheetData>
    <row r="2" spans="2:23" ht="30" customHeight="1" thickBot="1" x14ac:dyDescent="0.4">
      <c r="B2" s="68" t="s">
        <v>169</v>
      </c>
      <c r="C2" s="69"/>
      <c r="D2" s="69"/>
      <c r="E2" s="69"/>
      <c r="F2" s="69"/>
      <c r="G2" s="69"/>
      <c r="H2" s="69"/>
    </row>
    <row r="4" spans="2:23" x14ac:dyDescent="0.25">
      <c r="B4" t="s">
        <v>58</v>
      </c>
    </row>
    <row r="5" spans="2:23" x14ac:dyDescent="0.25">
      <c r="C5" t="s">
        <v>76</v>
      </c>
      <c r="D5"/>
      <c r="E5"/>
      <c r="F5" t="s">
        <v>73</v>
      </c>
      <c r="G5"/>
      <c r="H5"/>
      <c r="I5"/>
      <c r="J5"/>
    </row>
    <row r="6" spans="2:23" x14ac:dyDescent="0.25">
      <c r="C6" t="s">
        <v>55</v>
      </c>
      <c r="D6"/>
      <c r="E6"/>
      <c r="F6"/>
      <c r="G6"/>
      <c r="H6"/>
      <c r="I6"/>
      <c r="J6"/>
    </row>
    <row r="7" spans="2:23" x14ac:dyDescent="0.25">
      <c r="C7" t="s">
        <v>56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</row>
    <row r="8" spans="2:23" x14ac:dyDescent="0.25">
      <c r="C8" t="s">
        <v>57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</row>
    <row r="9" spans="2:23" x14ac:dyDescent="0.25">
      <c r="C9" s="24" t="s">
        <v>75</v>
      </c>
      <c r="D9" s="24"/>
      <c r="E9" s="24"/>
      <c r="F9" s="24" t="s">
        <v>74</v>
      </c>
      <c r="G9" s="24"/>
      <c r="H9"/>
      <c r="I9"/>
      <c r="J9"/>
      <c r="K9"/>
      <c r="L9"/>
      <c r="M9"/>
      <c r="N9"/>
      <c r="O9"/>
      <c r="P9"/>
      <c r="Q9"/>
      <c r="R9"/>
      <c r="S9"/>
      <c r="T9"/>
    </row>
    <row r="10" spans="2:23" x14ac:dyDescent="0.25">
      <c r="C10" t="s">
        <v>80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</row>
    <row r="11" spans="2:23" x14ac:dyDescent="0.25">
      <c r="C11" t="s">
        <v>79</v>
      </c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</row>
    <row r="12" spans="2:23" x14ac:dyDescent="0.25">
      <c r="K12"/>
      <c r="L12"/>
      <c r="M12"/>
      <c r="N12"/>
      <c r="O12"/>
      <c r="P12"/>
      <c r="Q12"/>
      <c r="R12"/>
      <c r="S12" s="56" t="s">
        <v>162</v>
      </c>
      <c r="T12" s="71" t="s">
        <v>162</v>
      </c>
      <c r="U12" s="56"/>
      <c r="V12" s="49"/>
      <c r="W12" t="s">
        <v>143</v>
      </c>
    </row>
    <row r="13" spans="2:23" x14ac:dyDescent="0.25">
      <c r="B13" t="s">
        <v>115</v>
      </c>
      <c r="K13"/>
      <c r="L13"/>
      <c r="M13"/>
      <c r="N13"/>
      <c r="O13"/>
      <c r="P13"/>
      <c r="Q13"/>
      <c r="R13"/>
      <c r="S13" s="56" t="s">
        <v>146</v>
      </c>
      <c r="T13" s="71" t="s">
        <v>146</v>
      </c>
      <c r="U13" s="56"/>
      <c r="V13" s="49"/>
      <c r="W13" t="s">
        <v>144</v>
      </c>
    </row>
    <row r="14" spans="2:23" x14ac:dyDescent="0.25">
      <c r="S14" s="56" t="s">
        <v>148</v>
      </c>
      <c r="T14" s="71" t="s">
        <v>170</v>
      </c>
      <c r="U14" s="56"/>
      <c r="V14" s="49"/>
      <c r="W14" t="s">
        <v>145</v>
      </c>
    </row>
    <row r="15" spans="2:23" x14ac:dyDescent="0.25">
      <c r="S15" s="56" t="s">
        <v>147</v>
      </c>
      <c r="T15" s="71" t="s">
        <v>147</v>
      </c>
      <c r="U15" s="56"/>
      <c r="V15" s="49"/>
    </row>
    <row r="16" spans="2:23" ht="15.75" x14ac:dyDescent="0.25">
      <c r="C16" s="70" t="s">
        <v>160</v>
      </c>
      <c r="D16" s="66"/>
      <c r="E16" s="66"/>
      <c r="F16" s="66"/>
      <c r="S16" s="55"/>
      <c r="T16" s="71"/>
      <c r="U16" s="55"/>
      <c r="V16" s="49"/>
    </row>
    <row r="17" spans="3:27" x14ac:dyDescent="0.25">
      <c r="S17" s="31"/>
      <c r="T17" s="31"/>
      <c r="V17" s="52"/>
    </row>
    <row r="18" spans="3:27" s="22" customFormat="1" ht="20.100000000000001" customHeight="1" x14ac:dyDescent="0.3">
      <c r="C18" s="25" t="s">
        <v>81</v>
      </c>
      <c r="D18" s="26" t="s">
        <v>92</v>
      </c>
      <c r="E18" s="26" t="s">
        <v>82</v>
      </c>
      <c r="F18" s="25" t="s">
        <v>83</v>
      </c>
      <c r="G18" s="26" t="s">
        <v>93</v>
      </c>
      <c r="H18" s="26" t="s">
        <v>84</v>
      </c>
      <c r="I18" s="25" t="s">
        <v>85</v>
      </c>
      <c r="J18" s="26" t="s">
        <v>94</v>
      </c>
      <c r="K18" s="26" t="s">
        <v>86</v>
      </c>
      <c r="L18" s="25" t="s">
        <v>87</v>
      </c>
      <c r="M18" s="26" t="s">
        <v>95</v>
      </c>
      <c r="N18" s="26" t="s">
        <v>88</v>
      </c>
      <c r="O18" s="25" t="s">
        <v>89</v>
      </c>
      <c r="P18" s="26" t="s">
        <v>96</v>
      </c>
      <c r="Q18" s="26" t="s">
        <v>90</v>
      </c>
      <c r="R18" s="25" t="s">
        <v>91</v>
      </c>
      <c r="S18" s="28" t="s">
        <v>125</v>
      </c>
      <c r="T18" s="28" t="s">
        <v>125</v>
      </c>
      <c r="U18" s="25" t="s">
        <v>123</v>
      </c>
      <c r="V18" s="53"/>
      <c r="X18" s="25" t="s">
        <v>131</v>
      </c>
      <c r="AA18" s="25" t="s">
        <v>132</v>
      </c>
    </row>
    <row r="19" spans="3:27" x14ac:dyDescent="0.25">
      <c r="J19" s="194" t="s">
        <v>350</v>
      </c>
      <c r="K19" s="185"/>
      <c r="V19" s="49"/>
    </row>
    <row r="20" spans="3:27" x14ac:dyDescent="0.25">
      <c r="K20" s="46" t="s">
        <v>122</v>
      </c>
      <c r="V20" s="49"/>
    </row>
    <row r="21" spans="3:27" x14ac:dyDescent="0.25">
      <c r="N21" s="27" t="s">
        <v>167</v>
      </c>
      <c r="V21" s="49"/>
    </row>
    <row r="22" spans="3:27" x14ac:dyDescent="0.25">
      <c r="V22" s="49"/>
    </row>
    <row r="23" spans="3:27" x14ac:dyDescent="0.25">
      <c r="N23" s="27" t="s">
        <v>165</v>
      </c>
      <c r="V23" s="49"/>
    </row>
    <row r="24" spans="3:27" x14ac:dyDescent="0.25">
      <c r="V24" s="49"/>
    </row>
    <row r="25" spans="3:27" x14ac:dyDescent="0.25">
      <c r="N25" s="27" t="s">
        <v>166</v>
      </c>
      <c r="V25" s="49"/>
    </row>
    <row r="26" spans="3:27" x14ac:dyDescent="0.25">
      <c r="V26" s="49"/>
    </row>
    <row r="27" spans="3:27" ht="15.75" x14ac:dyDescent="0.25">
      <c r="C27" s="67"/>
      <c r="V27" s="49"/>
    </row>
    <row r="28" spans="3:27" ht="15.75" x14ac:dyDescent="0.25">
      <c r="C28" s="67"/>
      <c r="V28" s="49"/>
    </row>
    <row r="29" spans="3:27" ht="15.75" x14ac:dyDescent="0.25">
      <c r="C29" s="67"/>
      <c r="V29" s="49"/>
    </row>
    <row r="30" spans="3:27" ht="15.75" x14ac:dyDescent="0.25">
      <c r="C30" s="70" t="s">
        <v>161</v>
      </c>
      <c r="D30" s="66"/>
      <c r="E30" s="66"/>
      <c r="F30" s="66"/>
      <c r="I30" s="257" t="s">
        <v>124</v>
      </c>
      <c r="J30" s="258"/>
      <c r="K30" s="259"/>
      <c r="V30" s="49"/>
    </row>
    <row r="31" spans="3:27" x14ac:dyDescent="0.25">
      <c r="M31" s="27" t="s">
        <v>133</v>
      </c>
      <c r="N31" s="27" t="s">
        <v>134</v>
      </c>
      <c r="O31" s="27" t="s">
        <v>135</v>
      </c>
      <c r="P31" s="27" t="s">
        <v>136</v>
      </c>
      <c r="Q31" s="27" t="s">
        <v>137</v>
      </c>
      <c r="R31" s="27" t="s">
        <v>138</v>
      </c>
      <c r="S31" s="27" t="s">
        <v>141</v>
      </c>
      <c r="T31" s="27" t="s">
        <v>140</v>
      </c>
      <c r="U31" s="27" t="s">
        <v>142</v>
      </c>
      <c r="V31" s="50" t="s">
        <v>139</v>
      </c>
    </row>
    <row r="32" spans="3:27" x14ac:dyDescent="0.25">
      <c r="E32" s="27" t="s">
        <v>59</v>
      </c>
      <c r="M32" s="47" t="s">
        <v>129</v>
      </c>
      <c r="N32" s="47" t="s">
        <v>129</v>
      </c>
      <c r="O32" s="48" t="s">
        <v>128</v>
      </c>
      <c r="P32" s="47" t="s">
        <v>126</v>
      </c>
      <c r="Q32" s="47" t="s">
        <v>126</v>
      </c>
      <c r="R32" s="48" t="s">
        <v>127</v>
      </c>
      <c r="S32" s="51" t="s">
        <v>130</v>
      </c>
      <c r="T32" s="51" t="s">
        <v>130</v>
      </c>
      <c r="U32" s="27"/>
      <c r="V32" s="54" t="s">
        <v>130</v>
      </c>
    </row>
    <row r="33" spans="3:23" x14ac:dyDescent="0.25">
      <c r="V33" s="49"/>
    </row>
    <row r="34" spans="3:23" x14ac:dyDescent="0.25">
      <c r="N34" s="27" t="s">
        <v>168</v>
      </c>
      <c r="V34" s="49"/>
    </row>
    <row r="35" spans="3:23" x14ac:dyDescent="0.25">
      <c r="S35" s="56" t="s">
        <v>162</v>
      </c>
      <c r="T35" s="71" t="s">
        <v>162</v>
      </c>
      <c r="V35" s="49"/>
    </row>
    <row r="36" spans="3:23" x14ac:dyDescent="0.25">
      <c r="S36" s="56" t="s">
        <v>146</v>
      </c>
      <c r="T36" s="71" t="s">
        <v>146</v>
      </c>
      <c r="V36" s="49"/>
    </row>
    <row r="37" spans="3:23" x14ac:dyDescent="0.25">
      <c r="S37" s="56" t="s">
        <v>148</v>
      </c>
      <c r="T37" s="71" t="s">
        <v>170</v>
      </c>
      <c r="V37" s="49"/>
    </row>
    <row r="38" spans="3:23" x14ac:dyDescent="0.25">
      <c r="S38" s="56" t="s">
        <v>147</v>
      </c>
      <c r="T38" s="71" t="s">
        <v>147</v>
      </c>
      <c r="V38" s="49"/>
    </row>
    <row r="39" spans="3:23" x14ac:dyDescent="0.25">
      <c r="S39" s="55"/>
      <c r="T39" s="71"/>
      <c r="U39" s="55"/>
      <c r="V39" s="49"/>
    </row>
    <row r="42" spans="3:23" s="1" customFormat="1" ht="24.95" customHeight="1" x14ac:dyDescent="0.3">
      <c r="C42" s="65" t="s">
        <v>157</v>
      </c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5" t="s">
        <v>158</v>
      </c>
      <c r="S42" s="6"/>
      <c r="T42" s="6"/>
    </row>
    <row r="43" spans="3:23" s="30" customFormat="1" ht="15.75" x14ac:dyDescent="0.25">
      <c r="C43" s="29"/>
      <c r="D43" s="29"/>
      <c r="E43" s="29"/>
      <c r="F43" s="34" t="s">
        <v>111</v>
      </c>
      <c r="G43" s="29"/>
      <c r="H43" s="37"/>
      <c r="I43" s="29"/>
      <c r="J43" s="29"/>
      <c r="K43" s="29"/>
      <c r="L43" s="39"/>
      <c r="M43" s="29"/>
      <c r="N43" s="29"/>
      <c r="O43" s="29"/>
      <c r="P43" s="29"/>
      <c r="Q43" s="29"/>
      <c r="R43" s="29"/>
      <c r="S43" s="57" t="s">
        <v>149</v>
      </c>
      <c r="T43" s="29"/>
      <c r="U43" s="29"/>
      <c r="V43" s="29"/>
      <c r="W43" s="29"/>
    </row>
    <row r="44" spans="3:23" s="31" customFormat="1" ht="18.75" x14ac:dyDescent="0.3">
      <c r="C44" s="42"/>
      <c r="F44" s="35" t="s">
        <v>104</v>
      </c>
      <c r="H44" s="38"/>
      <c r="I44" s="31" t="s">
        <v>119</v>
      </c>
      <c r="L44" s="35" t="s">
        <v>105</v>
      </c>
      <c r="S44" s="31" t="s">
        <v>159</v>
      </c>
    </row>
    <row r="45" spans="3:23" s="31" customFormat="1" x14ac:dyDescent="0.25">
      <c r="C45" s="32"/>
      <c r="D45" s="32"/>
      <c r="E45" s="32"/>
      <c r="F45" s="35" t="s">
        <v>114</v>
      </c>
      <c r="G45" s="31" t="s">
        <v>112</v>
      </c>
      <c r="H45" s="38" t="s">
        <v>120</v>
      </c>
      <c r="I45" s="31" t="s">
        <v>112</v>
      </c>
      <c r="J45" s="31" t="s">
        <v>113</v>
      </c>
      <c r="K45" s="32" t="s">
        <v>114</v>
      </c>
      <c r="L45" s="40" t="s">
        <v>112</v>
      </c>
      <c r="M45" s="32" t="s">
        <v>113</v>
      </c>
      <c r="N45" s="32" t="s">
        <v>114</v>
      </c>
      <c r="O45" s="31" t="s">
        <v>121</v>
      </c>
      <c r="R45" s="66" t="s">
        <v>173</v>
      </c>
      <c r="S45" s="66" t="s">
        <v>150</v>
      </c>
      <c r="T45" s="66" t="s">
        <v>164</v>
      </c>
      <c r="U45" s="66" t="s">
        <v>151</v>
      </c>
      <c r="V45" s="66" t="s">
        <v>163</v>
      </c>
      <c r="W45" s="66" t="s">
        <v>156</v>
      </c>
    </row>
    <row r="46" spans="3:23" s="31" customFormat="1" x14ac:dyDescent="0.25">
      <c r="C46" s="31" t="s">
        <v>76</v>
      </c>
      <c r="F46" s="43" t="s">
        <v>102</v>
      </c>
      <c r="G46" s="44" t="s">
        <v>116</v>
      </c>
      <c r="H46" s="44" t="s">
        <v>102</v>
      </c>
      <c r="I46" s="43" t="s">
        <v>116</v>
      </c>
      <c r="J46" s="44" t="s">
        <v>102</v>
      </c>
      <c r="K46" s="45"/>
      <c r="L46" s="31" t="s">
        <v>116</v>
      </c>
      <c r="M46" s="31" t="s">
        <v>102</v>
      </c>
      <c r="N46" s="31" t="s">
        <v>102</v>
      </c>
      <c r="R46" s="27">
        <v>1</v>
      </c>
      <c r="S46" s="27" t="s">
        <v>139</v>
      </c>
      <c r="T46" s="27" t="s">
        <v>152</v>
      </c>
      <c r="U46" s="27">
        <v>16</v>
      </c>
      <c r="V46" s="61"/>
      <c r="W46" s="61"/>
    </row>
    <row r="47" spans="3:23" s="31" customFormat="1" x14ac:dyDescent="0.25">
      <c r="C47" s="31" t="s">
        <v>55</v>
      </c>
      <c r="F47" s="35" t="s">
        <v>102</v>
      </c>
      <c r="G47" s="31" t="s">
        <v>102</v>
      </c>
      <c r="H47" s="31" t="s">
        <v>102</v>
      </c>
      <c r="I47" s="35" t="s">
        <v>118</v>
      </c>
      <c r="J47" s="31" t="s">
        <v>102</v>
      </c>
      <c r="K47" s="38"/>
      <c r="L47" s="31" t="s">
        <v>117</v>
      </c>
      <c r="M47" s="31" t="s">
        <v>102</v>
      </c>
      <c r="N47" s="31" t="s">
        <v>102</v>
      </c>
      <c r="R47" s="27">
        <v>2</v>
      </c>
      <c r="S47" s="27" t="s">
        <v>140</v>
      </c>
      <c r="T47" s="27" t="s">
        <v>152</v>
      </c>
      <c r="U47" s="27">
        <v>16</v>
      </c>
      <c r="V47" s="61"/>
      <c r="W47" s="61"/>
    </row>
    <row r="48" spans="3:23" s="31" customFormat="1" x14ac:dyDescent="0.25">
      <c r="C48" s="31" t="s">
        <v>56</v>
      </c>
      <c r="F48" s="35" t="s">
        <v>102</v>
      </c>
      <c r="G48" s="31" t="s">
        <v>102</v>
      </c>
      <c r="H48" s="31" t="s">
        <v>102</v>
      </c>
      <c r="I48" s="35" t="s">
        <v>118</v>
      </c>
      <c r="J48" s="31" t="s">
        <v>102</v>
      </c>
      <c r="K48" s="38"/>
      <c r="L48" s="31" t="s">
        <v>117</v>
      </c>
      <c r="M48" s="31" t="s">
        <v>102</v>
      </c>
      <c r="N48" s="31" t="s">
        <v>102</v>
      </c>
      <c r="R48" s="27">
        <v>3</v>
      </c>
      <c r="S48" s="27" t="s">
        <v>141</v>
      </c>
      <c r="T48" s="27" t="s">
        <v>153</v>
      </c>
      <c r="U48" s="27">
        <v>16</v>
      </c>
      <c r="V48" s="62" t="s">
        <v>152</v>
      </c>
      <c r="W48" s="62">
        <v>48</v>
      </c>
    </row>
    <row r="49" spans="3:39" s="31" customFormat="1" x14ac:dyDescent="0.25">
      <c r="C49" s="31" t="s">
        <v>57</v>
      </c>
      <c r="F49" s="35" t="s">
        <v>102</v>
      </c>
      <c r="G49" s="31" t="s">
        <v>102</v>
      </c>
      <c r="H49" s="31" t="s">
        <v>102</v>
      </c>
      <c r="I49" s="35" t="s">
        <v>118</v>
      </c>
      <c r="J49" s="31" t="s">
        <v>102</v>
      </c>
      <c r="K49" s="38"/>
      <c r="L49" s="31" t="s">
        <v>117</v>
      </c>
      <c r="M49" s="31" t="s">
        <v>102</v>
      </c>
      <c r="N49" s="31" t="s">
        <v>102</v>
      </c>
      <c r="R49" s="27">
        <v>4</v>
      </c>
      <c r="S49" s="27" t="s">
        <v>138</v>
      </c>
      <c r="T49" s="27" t="s">
        <v>153</v>
      </c>
      <c r="U49" s="27">
        <v>9</v>
      </c>
      <c r="V49" s="63"/>
      <c r="W49" s="63"/>
    </row>
    <row r="50" spans="3:39" s="31" customFormat="1" x14ac:dyDescent="0.25">
      <c r="C50" s="31" t="s">
        <v>75</v>
      </c>
      <c r="F50" s="35" t="s">
        <v>102</v>
      </c>
      <c r="G50" s="31" t="s">
        <v>116</v>
      </c>
      <c r="H50" s="31" t="s">
        <v>102</v>
      </c>
      <c r="I50" s="35" t="s">
        <v>116</v>
      </c>
      <c r="J50" s="31" t="s">
        <v>102</v>
      </c>
      <c r="K50" s="38"/>
      <c r="L50" s="31" t="s">
        <v>116</v>
      </c>
      <c r="M50" s="31" t="s">
        <v>102</v>
      </c>
      <c r="N50" s="31" t="s">
        <v>102</v>
      </c>
      <c r="R50" s="27">
        <v>5</v>
      </c>
      <c r="S50" s="27" t="s">
        <v>192</v>
      </c>
      <c r="T50" s="27" t="s">
        <v>154</v>
      </c>
      <c r="U50" s="27">
        <v>8</v>
      </c>
      <c r="V50" s="61"/>
      <c r="W50" s="61"/>
    </row>
    <row r="51" spans="3:39" x14ac:dyDescent="0.25">
      <c r="F51" s="33"/>
      <c r="H51" s="36"/>
      <c r="L51" s="33"/>
      <c r="R51" s="27">
        <v>6</v>
      </c>
      <c r="S51" s="27" t="s">
        <v>191</v>
      </c>
      <c r="T51" s="27" t="s">
        <v>154</v>
      </c>
      <c r="U51" s="27">
        <v>8</v>
      </c>
      <c r="V51" s="61"/>
      <c r="W51" s="61"/>
      <c r="X51" s="31"/>
    </row>
    <row r="52" spans="3:39" x14ac:dyDescent="0.25">
      <c r="F52" s="33"/>
      <c r="H52" s="36"/>
      <c r="L52" s="33"/>
      <c r="Q52" s="31"/>
      <c r="R52" s="27">
        <v>7</v>
      </c>
      <c r="S52" s="27" t="s">
        <v>193</v>
      </c>
      <c r="T52" s="27" t="s">
        <v>154</v>
      </c>
      <c r="U52" s="27">
        <v>9</v>
      </c>
      <c r="V52" s="61"/>
      <c r="W52" s="61"/>
      <c r="X52" s="31"/>
    </row>
    <row r="53" spans="3:39" x14ac:dyDescent="0.25">
      <c r="F53" s="33"/>
      <c r="H53" s="36"/>
      <c r="L53" s="33"/>
      <c r="R53" s="27">
        <v>8</v>
      </c>
      <c r="S53" s="27" t="s">
        <v>136</v>
      </c>
      <c r="T53" s="27" t="s">
        <v>55</v>
      </c>
      <c r="U53" s="27">
        <v>8</v>
      </c>
      <c r="V53" s="61" t="s">
        <v>154</v>
      </c>
      <c r="W53" s="61">
        <v>25</v>
      </c>
    </row>
    <row r="54" spans="3:39" s="30" customFormat="1" ht="15.75" x14ac:dyDescent="0.25">
      <c r="C54" s="29"/>
      <c r="D54" s="29"/>
      <c r="E54" s="29"/>
      <c r="F54" s="34" t="s">
        <v>97</v>
      </c>
      <c r="G54" s="29"/>
      <c r="H54" s="37"/>
      <c r="I54" s="29"/>
      <c r="J54" s="29"/>
      <c r="K54" s="29"/>
      <c r="L54" s="39"/>
      <c r="M54" s="29"/>
      <c r="N54" s="29"/>
      <c r="O54" s="29"/>
      <c r="P54" s="29"/>
      <c r="Q54" s="29"/>
      <c r="R54" s="27">
        <v>9</v>
      </c>
      <c r="S54" s="27" t="s">
        <v>134</v>
      </c>
      <c r="T54" s="27" t="s">
        <v>55</v>
      </c>
      <c r="U54" s="27">
        <v>6</v>
      </c>
      <c r="V54" s="46" t="s">
        <v>55</v>
      </c>
      <c r="W54" s="46">
        <v>6</v>
      </c>
      <c r="X54"/>
      <c r="Y54"/>
    </row>
    <row r="55" spans="3:39" s="31" customFormat="1" ht="15.75" x14ac:dyDescent="0.25">
      <c r="F55" s="35" t="s">
        <v>104</v>
      </c>
      <c r="H55" s="38"/>
      <c r="I55" s="31" t="s">
        <v>119</v>
      </c>
      <c r="L55" s="35" t="s">
        <v>105</v>
      </c>
      <c r="R55" s="58"/>
      <c r="S55" s="27"/>
      <c r="T55" s="58"/>
      <c r="U55" s="60"/>
      <c r="V55" s="64"/>
      <c r="W55" s="64"/>
      <c r="X55" s="30"/>
      <c r="Y55" s="59"/>
    </row>
    <row r="56" spans="3:39" s="31" customFormat="1" x14ac:dyDescent="0.25">
      <c r="C56" s="32"/>
      <c r="D56" s="32"/>
      <c r="E56" s="32"/>
      <c r="F56" s="40" t="s">
        <v>99</v>
      </c>
      <c r="G56" s="32" t="s">
        <v>114</v>
      </c>
      <c r="H56" s="41" t="s">
        <v>103</v>
      </c>
      <c r="I56" s="32" t="s">
        <v>100</v>
      </c>
      <c r="J56" s="32" t="s">
        <v>99</v>
      </c>
      <c r="K56" s="32" t="s">
        <v>114</v>
      </c>
      <c r="L56" s="40" t="s">
        <v>103</v>
      </c>
      <c r="M56" s="32" t="s">
        <v>99</v>
      </c>
      <c r="N56" s="32" t="s">
        <v>114</v>
      </c>
      <c r="O56" s="32"/>
      <c r="R56" s="27"/>
      <c r="S56" s="31" t="s">
        <v>155</v>
      </c>
      <c r="T56" s="27"/>
      <c r="U56" s="27">
        <f>SUM(U46:U55)</f>
        <v>96</v>
      </c>
    </row>
    <row r="57" spans="3:39" s="31" customFormat="1" x14ac:dyDescent="0.25">
      <c r="C57" s="31" t="s">
        <v>76</v>
      </c>
      <c r="F57" s="35" t="s">
        <v>102</v>
      </c>
      <c r="G57" s="31" t="s">
        <v>102</v>
      </c>
      <c r="H57" s="38" t="s">
        <v>102</v>
      </c>
      <c r="I57" s="31" t="s">
        <v>98</v>
      </c>
      <c r="J57" s="31" t="s">
        <v>98</v>
      </c>
      <c r="K57" s="31" t="s">
        <v>98</v>
      </c>
      <c r="L57" s="35" t="s">
        <v>102</v>
      </c>
      <c r="M57" s="31" t="s">
        <v>102</v>
      </c>
      <c r="N57" s="31" t="s">
        <v>102</v>
      </c>
      <c r="R57" s="27"/>
      <c r="S57" s="73" t="s">
        <v>171</v>
      </c>
      <c r="T57" s="72"/>
      <c r="U57" s="72"/>
      <c r="V57" s="73"/>
      <c r="W57" s="72" t="s">
        <v>194</v>
      </c>
    </row>
    <row r="58" spans="3:39" s="31" customFormat="1" x14ac:dyDescent="0.25">
      <c r="C58" s="31" t="s">
        <v>55</v>
      </c>
      <c r="F58" s="35" t="s">
        <v>102</v>
      </c>
      <c r="G58" s="31" t="s">
        <v>102</v>
      </c>
      <c r="H58" s="38" t="s">
        <v>102</v>
      </c>
      <c r="I58" s="31" t="s">
        <v>101</v>
      </c>
      <c r="J58" s="31" t="s">
        <v>101</v>
      </c>
      <c r="K58" s="31" t="s">
        <v>101</v>
      </c>
      <c r="L58" s="35" t="s">
        <v>102</v>
      </c>
      <c r="M58" s="31" t="s">
        <v>102</v>
      </c>
      <c r="N58" s="31" t="s">
        <v>102</v>
      </c>
      <c r="R58" s="27"/>
      <c r="S58" s="27"/>
      <c r="T58" s="27"/>
      <c r="U58" s="27"/>
    </row>
    <row r="59" spans="3:39" s="31" customFormat="1" x14ac:dyDescent="0.25">
      <c r="C59" s="31" t="s">
        <v>56</v>
      </c>
      <c r="F59" s="35" t="s">
        <v>102</v>
      </c>
      <c r="G59" s="31" t="s">
        <v>102</v>
      </c>
      <c r="H59" s="38" t="s">
        <v>102</v>
      </c>
      <c r="I59" s="31" t="s">
        <v>101</v>
      </c>
      <c r="J59" s="31" t="s">
        <v>101</v>
      </c>
      <c r="K59" s="31" t="s">
        <v>101</v>
      </c>
      <c r="L59" s="35" t="s">
        <v>102</v>
      </c>
      <c r="M59" s="31" t="s">
        <v>102</v>
      </c>
      <c r="N59" s="31" t="s">
        <v>102</v>
      </c>
    </row>
    <row r="60" spans="3:39" s="31" customFormat="1" x14ac:dyDescent="0.25">
      <c r="C60" s="31" t="s">
        <v>57</v>
      </c>
      <c r="F60" s="35" t="s">
        <v>102</v>
      </c>
      <c r="G60" s="31" t="s">
        <v>102</v>
      </c>
      <c r="H60" s="38" t="s">
        <v>102</v>
      </c>
      <c r="I60" s="31" t="s">
        <v>101</v>
      </c>
      <c r="J60" s="31" t="s">
        <v>101</v>
      </c>
      <c r="K60" s="31" t="s">
        <v>101</v>
      </c>
      <c r="L60" s="35" t="s">
        <v>102</v>
      </c>
      <c r="M60" s="31" t="s">
        <v>102</v>
      </c>
      <c r="N60" s="31" t="s">
        <v>102</v>
      </c>
    </row>
    <row r="61" spans="3:39" s="31" customFormat="1" x14ac:dyDescent="0.25">
      <c r="C61" s="31" t="s">
        <v>75</v>
      </c>
      <c r="F61" s="35" t="s">
        <v>102</v>
      </c>
      <c r="G61" s="31" t="s">
        <v>102</v>
      </c>
      <c r="H61" s="38" t="s">
        <v>102</v>
      </c>
      <c r="I61" s="31" t="s">
        <v>101</v>
      </c>
      <c r="J61" s="31" t="s">
        <v>101</v>
      </c>
      <c r="K61" s="31" t="s">
        <v>101</v>
      </c>
      <c r="L61" s="35" t="s">
        <v>102</v>
      </c>
      <c r="M61" s="31" t="s">
        <v>102</v>
      </c>
      <c r="N61" s="31" t="s">
        <v>102</v>
      </c>
    </row>
    <row r="62" spans="3:39" s="31" customFormat="1" x14ac:dyDescent="0.25">
      <c r="F62" s="35"/>
      <c r="H62" s="38"/>
      <c r="L62" s="35"/>
    </row>
    <row r="63" spans="3:39" s="31" customFormat="1" ht="18.75" x14ac:dyDescent="0.3">
      <c r="F63" s="35"/>
      <c r="H63" s="38"/>
      <c r="L63" s="35"/>
      <c r="AC63" s="65" t="s">
        <v>269</v>
      </c>
    </row>
    <row r="64" spans="3:39" s="30" customFormat="1" ht="18.75" x14ac:dyDescent="0.3">
      <c r="C64" s="29"/>
      <c r="D64" s="29"/>
      <c r="E64" s="29"/>
      <c r="F64" s="34" t="s">
        <v>106</v>
      </c>
      <c r="G64" s="29"/>
      <c r="H64" s="37"/>
      <c r="I64" s="29"/>
      <c r="J64" s="29"/>
      <c r="K64" s="29"/>
      <c r="L64" s="39"/>
      <c r="M64" s="29"/>
      <c r="N64" s="29"/>
      <c r="O64" s="29"/>
      <c r="P64" s="29"/>
      <c r="Q64" s="29"/>
      <c r="R64" s="65" t="s">
        <v>172</v>
      </c>
      <c r="S64" s="6"/>
      <c r="T64" s="6"/>
      <c r="U64" s="6"/>
      <c r="V64" s="6"/>
      <c r="W64" s="31" t="s">
        <v>201</v>
      </c>
      <c r="X64" s="6"/>
      <c r="Y64" s="1"/>
      <c r="AA64" s="1"/>
      <c r="AB64" s="1"/>
      <c r="AC64" s="57" t="s">
        <v>273</v>
      </c>
      <c r="AD64" s="1"/>
      <c r="AE64" s="1"/>
      <c r="AF64" s="31"/>
      <c r="AI64" s="31"/>
      <c r="AJ64" s="163" t="s">
        <v>281</v>
      </c>
      <c r="AK64" s="163"/>
      <c r="AL64" s="163"/>
      <c r="AM64" s="163"/>
    </row>
    <row r="65" spans="2:43" s="31" customFormat="1" ht="18.75" x14ac:dyDescent="0.3">
      <c r="F65" s="35" t="s">
        <v>104</v>
      </c>
      <c r="H65" s="38"/>
      <c r="I65" s="31" t="s">
        <v>119</v>
      </c>
      <c r="L65" s="35" t="s">
        <v>105</v>
      </c>
      <c r="R65" s="29"/>
      <c r="S65" s="67" t="s">
        <v>182</v>
      </c>
      <c r="T65" s="29"/>
      <c r="U65" s="29"/>
      <c r="V65" s="29"/>
      <c r="X65" s="29"/>
      <c r="Y65" s="29"/>
      <c r="Z65" s="29"/>
      <c r="AA65" s="29"/>
      <c r="AB65" s="29"/>
      <c r="AC65" s="65" t="s">
        <v>264</v>
      </c>
      <c r="AD65" s="29"/>
      <c r="AJ65" s="174" t="s">
        <v>270</v>
      </c>
      <c r="AK65" s="174"/>
      <c r="AL65" s="174"/>
      <c r="AM65" s="174"/>
    </row>
    <row r="66" spans="2:43" s="31" customFormat="1" ht="16.5" thickBot="1" x14ac:dyDescent="0.3">
      <c r="C66" s="32"/>
      <c r="D66" s="32"/>
      <c r="E66" s="32"/>
      <c r="F66" s="253" t="s">
        <v>107</v>
      </c>
      <c r="G66" s="254"/>
      <c r="H66" s="41" t="s">
        <v>108</v>
      </c>
      <c r="I66" s="254" t="s">
        <v>107</v>
      </c>
      <c r="J66" s="254"/>
      <c r="K66" s="32" t="s">
        <v>109</v>
      </c>
      <c r="L66" s="40" t="s">
        <v>109</v>
      </c>
      <c r="M66" s="254" t="s">
        <v>107</v>
      </c>
      <c r="N66" s="254"/>
      <c r="O66" s="31" t="s">
        <v>110</v>
      </c>
      <c r="R66" s="172" t="s">
        <v>272</v>
      </c>
      <c r="V66" s="27"/>
      <c r="W66" s="27"/>
      <c r="X66" s="27"/>
      <c r="Y66" s="27"/>
      <c r="Z66" s="27"/>
      <c r="AA66" s="27"/>
      <c r="AB66" s="27"/>
      <c r="AC66" s="175" t="s">
        <v>262</v>
      </c>
      <c r="AD66" s="69"/>
      <c r="AE66" s="165"/>
      <c r="AF66" s="165"/>
      <c r="AG66" s="165"/>
      <c r="AH66" s="165"/>
      <c r="AI66" s="165"/>
      <c r="AJ66" s="175" t="s">
        <v>263</v>
      </c>
      <c r="AK66" s="165"/>
      <c r="AL66" s="165"/>
      <c r="AM66" s="165"/>
      <c r="AN66" s="165"/>
      <c r="AO66" s="165"/>
    </row>
    <row r="67" spans="2:43" s="31" customFormat="1" x14ac:dyDescent="0.25">
      <c r="C67" s="31" t="s">
        <v>76</v>
      </c>
      <c r="F67" s="256" t="s">
        <v>102</v>
      </c>
      <c r="G67" s="255"/>
      <c r="H67" s="38"/>
      <c r="I67" s="255" t="s">
        <v>102</v>
      </c>
      <c r="J67" s="255"/>
      <c r="K67" s="31" t="s">
        <v>102</v>
      </c>
      <c r="L67" s="35" t="s">
        <v>102</v>
      </c>
      <c r="M67" s="255" t="s">
        <v>102</v>
      </c>
      <c r="N67" s="255"/>
      <c r="R67" s="46"/>
      <c r="S67" s="46"/>
      <c r="T67" s="46"/>
      <c r="U67" s="115" t="s">
        <v>202</v>
      </c>
      <c r="V67" s="46" t="s">
        <v>236</v>
      </c>
      <c r="W67" s="46" t="s">
        <v>237</v>
      </c>
      <c r="X67" s="46" t="s">
        <v>238</v>
      </c>
      <c r="Y67" s="46" t="s">
        <v>199</v>
      </c>
      <c r="Z67" s="33"/>
      <c r="AA67" s="27"/>
      <c r="AB67" s="27"/>
      <c r="AC67" s="121"/>
      <c r="AD67" s="27"/>
      <c r="AE67" s="176" t="s">
        <v>283</v>
      </c>
      <c r="AF67" s="27" t="s">
        <v>282</v>
      </c>
      <c r="AG67" s="27" t="s">
        <v>266</v>
      </c>
      <c r="AH67" s="27"/>
      <c r="AJ67" s="121"/>
      <c r="AK67" s="27"/>
      <c r="AL67" s="176" t="s">
        <v>283</v>
      </c>
      <c r="AM67" s="27"/>
      <c r="AN67" s="27" t="s">
        <v>282</v>
      </c>
      <c r="AO67" s="27" t="s">
        <v>266</v>
      </c>
      <c r="AP67" s="27"/>
      <c r="AQ67" s="27"/>
    </row>
    <row r="68" spans="2:43" s="31" customFormat="1" x14ac:dyDescent="0.25">
      <c r="C68" s="31" t="s">
        <v>55</v>
      </c>
      <c r="F68" s="256" t="s">
        <v>102</v>
      </c>
      <c r="G68" s="255"/>
      <c r="H68" s="38"/>
      <c r="I68" s="255" t="s">
        <v>102</v>
      </c>
      <c r="J68" s="255"/>
      <c r="K68" s="31" t="s">
        <v>102</v>
      </c>
      <c r="L68" s="35" t="s">
        <v>102</v>
      </c>
      <c r="M68" s="255" t="s">
        <v>102</v>
      </c>
      <c r="N68" s="255"/>
      <c r="R68" s="46" t="s">
        <v>174</v>
      </c>
      <c r="S68" s="46" t="s">
        <v>150</v>
      </c>
      <c r="T68" s="46" t="s">
        <v>175</v>
      </c>
      <c r="U68" s="46" t="s">
        <v>239</v>
      </c>
      <c r="V68" s="46"/>
      <c r="W68" s="116" t="s">
        <v>239</v>
      </c>
      <c r="X68" s="116" t="s">
        <v>239</v>
      </c>
      <c r="Y68" s="116" t="s">
        <v>239</v>
      </c>
      <c r="Z68" s="33"/>
      <c r="AA68" s="27"/>
      <c r="AB68" s="27"/>
      <c r="AC68" s="66" t="s">
        <v>282</v>
      </c>
      <c r="AD68" s="66" t="s">
        <v>283</v>
      </c>
      <c r="AE68" s="66" t="s">
        <v>284</v>
      </c>
      <c r="AF68" s="66" t="s">
        <v>265</v>
      </c>
      <c r="AG68" s="66" t="s">
        <v>267</v>
      </c>
      <c r="AH68" s="66"/>
      <c r="AI68" s="32"/>
      <c r="AJ68" s="66" t="s">
        <v>282</v>
      </c>
      <c r="AK68" s="66" t="s">
        <v>283</v>
      </c>
      <c r="AL68" s="66" t="s">
        <v>284</v>
      </c>
      <c r="AM68" s="66" t="s">
        <v>280</v>
      </c>
      <c r="AN68" s="66" t="s">
        <v>265</v>
      </c>
      <c r="AO68" s="66" t="s">
        <v>267</v>
      </c>
      <c r="AP68" s="27"/>
      <c r="AQ68" s="27"/>
    </row>
    <row r="69" spans="2:43" s="31" customFormat="1" x14ac:dyDescent="0.25">
      <c r="C69" s="31" t="s">
        <v>56</v>
      </c>
      <c r="F69" s="256" t="s">
        <v>102</v>
      </c>
      <c r="G69" s="255"/>
      <c r="H69" s="38"/>
      <c r="I69" s="255" t="s">
        <v>102</v>
      </c>
      <c r="J69" s="255"/>
      <c r="K69" s="31" t="s">
        <v>102</v>
      </c>
      <c r="L69" s="35" t="s">
        <v>102</v>
      </c>
      <c r="M69" s="255" t="s">
        <v>102</v>
      </c>
      <c r="N69" s="255"/>
      <c r="R69" s="27"/>
      <c r="S69" s="27" t="s">
        <v>242</v>
      </c>
      <c r="T69" s="74" t="s">
        <v>177</v>
      </c>
      <c r="U69" s="61">
        <v>-10</v>
      </c>
      <c r="V69" s="61" t="s">
        <v>241</v>
      </c>
      <c r="W69" s="116"/>
      <c r="X69" s="116"/>
      <c r="Y69" s="116"/>
      <c r="Z69" s="33"/>
      <c r="AA69" s="27"/>
      <c r="AB69" s="27"/>
      <c r="AC69" s="27" t="s">
        <v>274</v>
      </c>
      <c r="AD69" s="27" t="s">
        <v>275</v>
      </c>
      <c r="AE69" s="27">
        <v>8</v>
      </c>
      <c r="AF69" s="27"/>
      <c r="AG69" s="27"/>
      <c r="AH69" s="27"/>
      <c r="AI69" s="27"/>
      <c r="AJ69" s="27" t="s">
        <v>274</v>
      </c>
      <c r="AK69" s="27" t="s">
        <v>275</v>
      </c>
      <c r="AL69" s="117" t="s">
        <v>246</v>
      </c>
      <c r="AM69" s="117">
        <v>8</v>
      </c>
      <c r="AN69" s="117"/>
      <c r="AO69" s="27"/>
      <c r="AP69" s="27"/>
      <c r="AQ69" s="27"/>
    </row>
    <row r="70" spans="2:43" s="31" customFormat="1" x14ac:dyDescent="0.25">
      <c r="C70" s="31" t="s">
        <v>57</v>
      </c>
      <c r="F70" s="256" t="s">
        <v>102</v>
      </c>
      <c r="G70" s="255"/>
      <c r="H70" s="38"/>
      <c r="I70" s="255" t="s">
        <v>102</v>
      </c>
      <c r="J70" s="255"/>
      <c r="K70" s="31" t="s">
        <v>102</v>
      </c>
      <c r="L70" s="35" t="s">
        <v>102</v>
      </c>
      <c r="M70" s="255" t="s">
        <v>102</v>
      </c>
      <c r="N70" s="255"/>
      <c r="R70" s="27"/>
      <c r="S70" s="27" t="s">
        <v>243</v>
      </c>
      <c r="T70" s="27"/>
      <c r="U70" s="33"/>
      <c r="V70" s="61"/>
      <c r="W70" s="33"/>
      <c r="X70" s="33"/>
      <c r="Y70" s="61"/>
      <c r="Z70" s="33"/>
      <c r="AA70" s="27"/>
      <c r="AB70" s="27"/>
      <c r="AC70" s="27"/>
      <c r="AD70" s="27" t="s">
        <v>274</v>
      </c>
      <c r="AE70" s="27">
        <v>12</v>
      </c>
      <c r="AF70" s="27"/>
      <c r="AG70" s="27"/>
      <c r="AH70" s="27"/>
      <c r="AI70" s="27"/>
      <c r="AJ70" s="27"/>
      <c r="AK70" s="27" t="s">
        <v>276</v>
      </c>
      <c r="AL70" s="27" t="s">
        <v>246</v>
      </c>
      <c r="AM70" s="27">
        <v>8</v>
      </c>
      <c r="AN70" s="27">
        <f>SUM(AM69:AM70)</f>
        <v>16</v>
      </c>
      <c r="AO70" s="27"/>
      <c r="AP70" s="27"/>
      <c r="AQ70" s="27"/>
    </row>
    <row r="71" spans="2:43" s="31" customFormat="1" x14ac:dyDescent="0.25">
      <c r="C71" s="31" t="s">
        <v>75</v>
      </c>
      <c r="F71" s="256" t="s">
        <v>102</v>
      </c>
      <c r="G71" s="255"/>
      <c r="H71" s="38"/>
      <c r="I71" s="255" t="s">
        <v>102</v>
      </c>
      <c r="J71" s="255"/>
      <c r="K71" s="31" t="s">
        <v>102</v>
      </c>
      <c r="L71" s="35" t="s">
        <v>102</v>
      </c>
      <c r="M71" s="255" t="s">
        <v>102</v>
      </c>
      <c r="N71" s="255"/>
      <c r="R71" s="27"/>
      <c r="S71" s="27" t="s">
        <v>245</v>
      </c>
      <c r="T71" s="27"/>
      <c r="U71" s="33"/>
      <c r="V71" s="61"/>
      <c r="W71" s="33"/>
      <c r="X71" s="33"/>
      <c r="Y71" s="61"/>
      <c r="Z71" s="33"/>
      <c r="AA71" s="27"/>
      <c r="AB71" s="27"/>
      <c r="AC71" s="27"/>
      <c r="AD71" s="27" t="s">
        <v>241</v>
      </c>
      <c r="AE71" s="27">
        <v>12</v>
      </c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</row>
    <row r="72" spans="2:43" x14ac:dyDescent="0.25">
      <c r="F72" s="33"/>
      <c r="H72" s="36"/>
      <c r="L72" s="33"/>
      <c r="S72" s="27" t="s">
        <v>244</v>
      </c>
      <c r="U72" s="33"/>
      <c r="V72" s="61"/>
      <c r="W72" s="33"/>
      <c r="X72" s="33"/>
      <c r="Y72" s="61"/>
      <c r="Z72" s="33"/>
      <c r="AA72" s="27"/>
      <c r="AB72" s="27"/>
      <c r="AC72" s="66"/>
      <c r="AD72" s="66" t="s">
        <v>276</v>
      </c>
      <c r="AE72" s="66">
        <v>8</v>
      </c>
      <c r="AF72" s="66">
        <f>SUM(AE69:AE72)</f>
        <v>40</v>
      </c>
      <c r="AG72" s="66"/>
      <c r="AH72" s="27"/>
      <c r="AI72" s="27"/>
      <c r="AJ72" s="66"/>
      <c r="AK72" s="66"/>
      <c r="AL72" s="66"/>
      <c r="AM72" s="66"/>
      <c r="AN72" s="66"/>
      <c r="AO72" s="66"/>
      <c r="AP72" s="27"/>
      <c r="AQ72" s="27"/>
    </row>
    <row r="73" spans="2:43" x14ac:dyDescent="0.25">
      <c r="F73" s="33"/>
      <c r="H73" s="36"/>
      <c r="L73" s="33"/>
      <c r="U73" s="33"/>
      <c r="V73" s="61"/>
      <c r="W73" s="33"/>
      <c r="X73" s="33"/>
      <c r="Y73" s="61"/>
      <c r="Z73" s="33"/>
      <c r="AA73" s="27"/>
      <c r="AB73" s="27"/>
      <c r="AC73" s="27" t="s">
        <v>278</v>
      </c>
      <c r="AD73" s="27" t="s">
        <v>277</v>
      </c>
      <c r="AE73" s="27">
        <v>8</v>
      </c>
      <c r="AF73" s="27"/>
      <c r="AG73" s="27"/>
      <c r="AH73" s="27"/>
      <c r="AI73" s="27"/>
      <c r="AJ73" s="27" t="s">
        <v>278</v>
      </c>
      <c r="AK73" s="27" t="s">
        <v>277</v>
      </c>
      <c r="AL73" s="117" t="s">
        <v>246</v>
      </c>
      <c r="AM73" s="117">
        <v>8</v>
      </c>
      <c r="AN73" s="117"/>
      <c r="AO73" s="27"/>
      <c r="AP73" s="27"/>
      <c r="AQ73" s="27"/>
    </row>
    <row r="74" spans="2:43" x14ac:dyDescent="0.25">
      <c r="S74" s="27" t="s">
        <v>197</v>
      </c>
      <c r="T74" t="s">
        <v>176</v>
      </c>
      <c r="U74" s="33">
        <v>8</v>
      </c>
      <c r="V74" s="61" t="s">
        <v>179</v>
      </c>
      <c r="W74" s="61"/>
      <c r="X74" s="120"/>
      <c r="Y74" s="61"/>
      <c r="Z74" s="33"/>
      <c r="AA74" s="27"/>
      <c r="AB74" s="27"/>
      <c r="AC74" s="27"/>
      <c r="AD74" s="27" t="s">
        <v>278</v>
      </c>
      <c r="AE74" s="27">
        <v>12</v>
      </c>
      <c r="AF74" s="27"/>
      <c r="AG74" s="27"/>
      <c r="AH74" s="27"/>
      <c r="AI74" s="27"/>
      <c r="AJ74" s="27"/>
      <c r="AK74" s="27" t="s">
        <v>279</v>
      </c>
      <c r="AL74" s="27" t="s">
        <v>246</v>
      </c>
      <c r="AM74" s="27">
        <v>8</v>
      </c>
      <c r="AN74" s="27">
        <f>SUM(AM73:AM74)</f>
        <v>16</v>
      </c>
      <c r="AO74" s="27"/>
      <c r="AP74" s="27"/>
      <c r="AQ74" s="27"/>
    </row>
    <row r="75" spans="2:43" x14ac:dyDescent="0.25">
      <c r="R75" s="27" cm="1">
        <f t="array" aca="1" ref="R75" ca="1">+R68:SB90</f>
        <v>0</v>
      </c>
      <c r="S75" s="27" t="s">
        <v>179</v>
      </c>
      <c r="T75" t="s">
        <v>176</v>
      </c>
      <c r="U75" s="61">
        <v>12</v>
      </c>
      <c r="V75" s="61" t="s">
        <v>179</v>
      </c>
      <c r="W75" s="61"/>
      <c r="X75" s="61"/>
      <c r="Y75" s="61"/>
      <c r="Z75" s="33"/>
      <c r="AA75" s="27"/>
      <c r="AB75" s="27"/>
      <c r="AC75" s="27"/>
      <c r="AD75" s="27" t="s">
        <v>179</v>
      </c>
      <c r="AE75" s="27">
        <v>12</v>
      </c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</row>
    <row r="76" spans="2:43" x14ac:dyDescent="0.25">
      <c r="S76" s="27" t="s">
        <v>180</v>
      </c>
      <c r="T76" s="74" t="s">
        <v>177</v>
      </c>
      <c r="U76" s="61">
        <v>-10</v>
      </c>
      <c r="V76" s="61" t="s">
        <v>179</v>
      </c>
      <c r="W76" s="61"/>
      <c r="X76" s="61"/>
      <c r="Y76" s="61"/>
      <c r="Z76" s="33"/>
      <c r="AA76" s="27"/>
      <c r="AB76" s="27"/>
      <c r="AC76" s="27"/>
      <c r="AD76" s="27" t="s">
        <v>279</v>
      </c>
      <c r="AE76" s="66">
        <v>8</v>
      </c>
      <c r="AF76" s="66">
        <f>SUM(AE73:AE76)</f>
        <v>40</v>
      </c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</row>
    <row r="77" spans="2:43" x14ac:dyDescent="0.25">
      <c r="S77" s="27" t="s">
        <v>178</v>
      </c>
      <c r="T77" s="74" t="s">
        <v>177</v>
      </c>
      <c r="U77" s="61">
        <v>-10</v>
      </c>
      <c r="V77" s="61" t="s">
        <v>181</v>
      </c>
      <c r="W77" s="61"/>
      <c r="X77" s="61"/>
      <c r="Y77" s="61"/>
      <c r="Z77" s="33"/>
      <c r="AA77" s="27"/>
      <c r="AB77" s="27"/>
      <c r="AC77" s="117" t="s">
        <v>241</v>
      </c>
      <c r="AD77" s="117" t="s">
        <v>243</v>
      </c>
      <c r="AE77" s="117">
        <v>8</v>
      </c>
      <c r="AF77" s="117"/>
      <c r="AG77" s="117"/>
      <c r="AH77" s="27"/>
      <c r="AI77" s="27"/>
      <c r="AJ77" s="117" t="s">
        <v>241</v>
      </c>
      <c r="AK77" s="170" t="s">
        <v>242</v>
      </c>
      <c r="AL77" s="117">
        <v>10</v>
      </c>
      <c r="AM77" s="167">
        <v>10</v>
      </c>
      <c r="AN77" s="117"/>
      <c r="AO77" s="117"/>
      <c r="AP77" s="27"/>
      <c r="AQ77" s="27"/>
    </row>
    <row r="78" spans="2:43" x14ac:dyDescent="0.25">
      <c r="S78" s="27" t="s">
        <v>181</v>
      </c>
      <c r="T78" t="s">
        <v>176</v>
      </c>
      <c r="U78" s="61">
        <v>10</v>
      </c>
      <c r="V78" s="61" t="s">
        <v>181</v>
      </c>
      <c r="W78" s="61"/>
      <c r="X78" s="61"/>
      <c r="Y78" s="61"/>
      <c r="Z78" s="33"/>
      <c r="AA78" s="27"/>
      <c r="AB78" s="27"/>
      <c r="AC78" s="27"/>
      <c r="AD78" s="168" t="s">
        <v>242</v>
      </c>
      <c r="AE78" s="51">
        <v>10</v>
      </c>
      <c r="AF78" s="27"/>
      <c r="AG78" s="27"/>
      <c r="AH78" s="27"/>
      <c r="AI78" s="31"/>
      <c r="AJ78" s="27"/>
      <c r="AK78" s="27" t="s">
        <v>243</v>
      </c>
      <c r="AL78" s="27" t="s">
        <v>246</v>
      </c>
      <c r="AM78" s="27">
        <v>8</v>
      </c>
      <c r="AN78" s="27"/>
      <c r="AO78" s="27"/>
      <c r="AP78" s="27"/>
      <c r="AQ78" s="27"/>
    </row>
    <row r="79" spans="2:43" x14ac:dyDescent="0.25">
      <c r="B79" s="27"/>
      <c r="S79" s="27" t="s">
        <v>195</v>
      </c>
      <c r="T79" t="s">
        <v>176</v>
      </c>
      <c r="U79" s="61">
        <v>7</v>
      </c>
      <c r="V79" s="61" t="s">
        <v>152</v>
      </c>
      <c r="W79" s="61"/>
      <c r="X79" s="61"/>
      <c r="Y79" s="61"/>
      <c r="Z79" s="33"/>
      <c r="AA79" s="27"/>
      <c r="AB79" s="27"/>
      <c r="AC79" s="27"/>
      <c r="AD79" s="27" t="s">
        <v>245</v>
      </c>
      <c r="AE79" s="51">
        <v>10</v>
      </c>
      <c r="AF79" s="27"/>
      <c r="AG79" s="27"/>
      <c r="AH79" s="27"/>
      <c r="AI79" s="31"/>
      <c r="AJ79" s="27"/>
      <c r="AK79" s="27" t="s">
        <v>244</v>
      </c>
      <c r="AL79" s="27" t="s">
        <v>246</v>
      </c>
      <c r="AM79" s="27">
        <v>8</v>
      </c>
      <c r="AN79" s="27"/>
      <c r="AO79" s="27"/>
      <c r="AP79" s="27"/>
      <c r="AQ79" s="27"/>
    </row>
    <row r="80" spans="2:43" ht="15.75" x14ac:dyDescent="0.25">
      <c r="B80" s="27"/>
      <c r="C80" s="63"/>
      <c r="D80" s="76" t="s">
        <v>203</v>
      </c>
      <c r="E80" s="77"/>
      <c r="F80" s="77"/>
      <c r="G80" s="77"/>
      <c r="H80" s="78"/>
      <c r="I80" s="78"/>
      <c r="J80" s="78"/>
      <c r="K80" s="151"/>
      <c r="L80" s="151"/>
      <c r="M80" s="151"/>
      <c r="N80" s="152"/>
      <c r="O80"/>
      <c r="R80" s="27">
        <v>1</v>
      </c>
      <c r="S80" s="27" t="s">
        <v>139</v>
      </c>
      <c r="T80" s="27" t="s">
        <v>196</v>
      </c>
      <c r="U80" s="61">
        <v>16</v>
      </c>
      <c r="V80" s="61" t="s">
        <v>152</v>
      </c>
      <c r="W80" s="61"/>
      <c r="X80" s="61"/>
      <c r="Y80" s="61"/>
      <c r="Z80" s="33"/>
      <c r="AA80" s="27"/>
      <c r="AB80" s="27"/>
      <c r="AC80" s="27"/>
      <c r="AD80" s="27" t="s">
        <v>244</v>
      </c>
      <c r="AE80" s="27">
        <v>8</v>
      </c>
      <c r="AF80" s="51">
        <f>SUM(AE77:AE80)</f>
        <v>36</v>
      </c>
      <c r="AG80" s="27">
        <v>16</v>
      </c>
      <c r="AH80" s="27"/>
      <c r="AJ80" s="27"/>
      <c r="AK80" s="27" t="s">
        <v>241</v>
      </c>
      <c r="AL80" s="27">
        <v>12</v>
      </c>
      <c r="AM80" s="27">
        <v>12</v>
      </c>
      <c r="AN80" s="27"/>
      <c r="AO80" s="27"/>
      <c r="AP80" s="27"/>
      <c r="AQ80" s="27"/>
    </row>
    <row r="81" spans="2:43" ht="30" x14ac:dyDescent="0.25">
      <c r="B81" s="27"/>
      <c r="C81" s="62"/>
      <c r="D81" s="79" t="s">
        <v>204</v>
      </c>
      <c r="E81" s="80" t="s">
        <v>12</v>
      </c>
      <c r="F81" s="79" t="s">
        <v>205</v>
      </c>
      <c r="G81" s="79" t="s">
        <v>206</v>
      </c>
      <c r="H81" s="79" t="s">
        <v>207</v>
      </c>
      <c r="I81" s="79" t="s">
        <v>208</v>
      </c>
      <c r="J81" s="122" t="s">
        <v>209</v>
      </c>
      <c r="K81" s="160" t="s">
        <v>210</v>
      </c>
      <c r="L81" s="161"/>
      <c r="M81" s="161"/>
      <c r="N81" s="162"/>
      <c r="O81"/>
      <c r="S81" s="27" t="s">
        <v>152</v>
      </c>
      <c r="T81" t="s">
        <v>176</v>
      </c>
      <c r="U81" s="61">
        <v>10</v>
      </c>
      <c r="V81" s="61" t="s">
        <v>152</v>
      </c>
      <c r="W81" s="61"/>
      <c r="X81" s="61"/>
      <c r="Y81" s="61"/>
      <c r="Z81" s="33"/>
      <c r="AA81" s="27"/>
      <c r="AB81" s="27"/>
      <c r="AC81" s="27"/>
      <c r="AD81" s="27"/>
      <c r="AE81" s="27"/>
      <c r="AF81" s="27"/>
      <c r="AG81" s="27"/>
      <c r="AH81" s="27"/>
      <c r="AJ81" s="27"/>
      <c r="AK81" s="27" t="s">
        <v>181</v>
      </c>
      <c r="AL81" s="27">
        <v>10</v>
      </c>
      <c r="AM81" s="27">
        <v>10</v>
      </c>
      <c r="AN81" s="27"/>
      <c r="AO81" s="27"/>
      <c r="AP81" s="27"/>
      <c r="AQ81" s="27"/>
    </row>
    <row r="82" spans="2:43" x14ac:dyDescent="0.25">
      <c r="B82" s="27"/>
      <c r="C82" s="33">
        <v>1</v>
      </c>
      <c r="D82" s="81" t="s">
        <v>211</v>
      </c>
      <c r="E82" s="81" t="s">
        <v>212</v>
      </c>
      <c r="F82" s="82" t="s">
        <v>213</v>
      </c>
      <c r="G82" s="83">
        <v>715.7</v>
      </c>
      <c r="H82" s="84">
        <f>ROUNDUP(15.6,0)</f>
        <v>16</v>
      </c>
      <c r="I82" s="85">
        <f>8259/1000</f>
        <v>8.2590000000000003</v>
      </c>
      <c r="J82" s="123">
        <f>I82/(0.1465*H82)</f>
        <v>3.5234641638225259</v>
      </c>
      <c r="K82" s="136" t="s">
        <v>214</v>
      </c>
      <c r="L82" s="130"/>
      <c r="M82" s="130"/>
      <c r="N82" s="137"/>
      <c r="O82"/>
      <c r="R82" s="27">
        <v>2</v>
      </c>
      <c r="S82" s="27" t="s">
        <v>140</v>
      </c>
      <c r="T82" s="27" t="s">
        <v>196</v>
      </c>
      <c r="U82" s="61">
        <v>16</v>
      </c>
      <c r="V82" s="61" t="s">
        <v>152</v>
      </c>
      <c r="W82" s="61"/>
      <c r="X82" s="61"/>
      <c r="Y82" s="61"/>
      <c r="Z82" s="33"/>
      <c r="AA82" s="27"/>
      <c r="AB82" s="27"/>
      <c r="AC82" s="66"/>
      <c r="AD82" s="66"/>
      <c r="AE82" s="66"/>
      <c r="AF82" s="66"/>
      <c r="AG82" s="66"/>
      <c r="AH82" s="27"/>
      <c r="AJ82" s="66"/>
      <c r="AK82" s="66" t="s">
        <v>245</v>
      </c>
      <c r="AL82" s="66" t="s">
        <v>247</v>
      </c>
      <c r="AM82" s="166">
        <v>10</v>
      </c>
      <c r="AN82" s="166">
        <f>SUM(AM77:AM82)</f>
        <v>58</v>
      </c>
      <c r="AO82" s="66">
        <v>38</v>
      </c>
      <c r="AP82" s="27"/>
      <c r="AQ82" s="27"/>
    </row>
    <row r="83" spans="2:43" x14ac:dyDescent="0.25">
      <c r="B83" s="27"/>
      <c r="C83" s="33"/>
      <c r="D83" s="86" t="s">
        <v>215</v>
      </c>
      <c r="E83" s="86" t="s">
        <v>216</v>
      </c>
      <c r="F83" s="87"/>
      <c r="G83" s="88">
        <v>715.7</v>
      </c>
      <c r="H83" s="89"/>
      <c r="I83" s="90"/>
      <c r="J83" s="124"/>
      <c r="K83" s="138" t="s">
        <v>217</v>
      </c>
      <c r="L83" s="131"/>
      <c r="M83" s="131"/>
      <c r="N83" s="139"/>
      <c r="O83"/>
      <c r="R83" s="27">
        <v>3</v>
      </c>
      <c r="S83" s="27" t="s">
        <v>141</v>
      </c>
      <c r="T83" s="27" t="s">
        <v>196</v>
      </c>
      <c r="U83" s="61">
        <v>16</v>
      </c>
      <c r="V83" s="61" t="s">
        <v>152</v>
      </c>
      <c r="W83" s="61"/>
      <c r="X83" s="61"/>
      <c r="Y83" s="61"/>
      <c r="Z83" s="33"/>
      <c r="AA83" s="27"/>
      <c r="AB83" s="27"/>
      <c r="AC83" s="27" t="s">
        <v>179</v>
      </c>
      <c r="AD83" s="27" t="s">
        <v>197</v>
      </c>
      <c r="AE83" s="27">
        <v>8</v>
      </c>
      <c r="AF83" s="27"/>
      <c r="AG83" s="27"/>
      <c r="AH83" s="27"/>
      <c r="AJ83" s="117" t="s">
        <v>179</v>
      </c>
      <c r="AK83" s="117" t="s">
        <v>179</v>
      </c>
      <c r="AL83" s="117">
        <v>12</v>
      </c>
      <c r="AM83" s="117">
        <v>12</v>
      </c>
      <c r="AN83" s="117"/>
      <c r="AO83" s="117"/>
      <c r="AP83" s="27"/>
      <c r="AQ83" s="27"/>
    </row>
    <row r="84" spans="2:43" x14ac:dyDescent="0.25">
      <c r="B84" s="27"/>
      <c r="C84" s="33">
        <v>2</v>
      </c>
      <c r="D84" s="91" t="s">
        <v>218</v>
      </c>
      <c r="E84" s="91" t="s">
        <v>212</v>
      </c>
      <c r="F84" s="92" t="s">
        <v>219</v>
      </c>
      <c r="G84" s="93">
        <v>715.75</v>
      </c>
      <c r="H84" s="94">
        <f t="shared" ref="H84:H85" si="0">ROUNDUP(15.6,0)</f>
        <v>16</v>
      </c>
      <c r="I84" s="95">
        <f>64702/2/1000</f>
        <v>32.350999999999999</v>
      </c>
      <c r="J84" s="125">
        <f t="shared" ref="J84:J91" si="1">I84/(0.1465*H84)</f>
        <v>13.801621160409557</v>
      </c>
      <c r="K84" s="136" t="s">
        <v>214</v>
      </c>
      <c r="L84" s="130"/>
      <c r="M84" s="130"/>
      <c r="N84" s="137"/>
      <c r="O84"/>
      <c r="S84" s="27" t="s">
        <v>183</v>
      </c>
      <c r="T84" s="74" t="s">
        <v>177</v>
      </c>
      <c r="U84" s="61">
        <v>-5</v>
      </c>
      <c r="V84" s="61" t="s">
        <v>240</v>
      </c>
      <c r="W84" s="61"/>
      <c r="X84" s="61"/>
      <c r="Y84" s="61"/>
      <c r="Z84" s="33"/>
      <c r="AA84" s="27"/>
      <c r="AB84" s="27"/>
      <c r="AC84" s="27"/>
      <c r="AD84" s="168" t="s">
        <v>180</v>
      </c>
      <c r="AE84" s="27">
        <v>10</v>
      </c>
      <c r="AF84" s="27">
        <f>SUM(AE83:AE84)</f>
        <v>18</v>
      </c>
      <c r="AG84" s="27"/>
      <c r="AH84" s="27"/>
      <c r="AJ84" s="27"/>
      <c r="AK84" s="27" t="s">
        <v>152</v>
      </c>
      <c r="AL84" s="27">
        <v>10</v>
      </c>
      <c r="AM84" s="27">
        <v>10</v>
      </c>
      <c r="AN84" s="27"/>
      <c r="AO84" s="27"/>
      <c r="AP84" s="27"/>
      <c r="AQ84" s="27"/>
    </row>
    <row r="85" spans="2:43" x14ac:dyDescent="0.25">
      <c r="B85" s="27"/>
      <c r="C85" s="33">
        <v>3</v>
      </c>
      <c r="D85" s="91" t="s">
        <v>220</v>
      </c>
      <c r="E85" s="91" t="s">
        <v>212</v>
      </c>
      <c r="F85" s="92" t="s">
        <v>219</v>
      </c>
      <c r="G85" s="93">
        <v>715.8</v>
      </c>
      <c r="H85" s="94">
        <f t="shared" si="0"/>
        <v>16</v>
      </c>
      <c r="I85" s="95">
        <f>64702/2/1000</f>
        <v>32.350999999999999</v>
      </c>
      <c r="J85" s="125">
        <f t="shared" si="1"/>
        <v>13.801621160409557</v>
      </c>
      <c r="K85" s="136" t="s">
        <v>214</v>
      </c>
      <c r="L85" s="130"/>
      <c r="M85" s="130"/>
      <c r="N85" s="137"/>
      <c r="O85"/>
      <c r="S85" s="27" t="s">
        <v>184</v>
      </c>
      <c r="T85" s="74" t="s">
        <v>177</v>
      </c>
      <c r="U85" s="61">
        <v>-2</v>
      </c>
      <c r="V85" s="27" t="s">
        <v>154</v>
      </c>
      <c r="W85" s="61"/>
      <c r="X85" s="61"/>
      <c r="Y85" s="61"/>
      <c r="Z85" s="33"/>
      <c r="AA85" s="27"/>
      <c r="AB85" s="27"/>
      <c r="AH85" s="27"/>
      <c r="AJ85" s="66"/>
      <c r="AK85" s="173" t="s">
        <v>180</v>
      </c>
      <c r="AL85" s="66">
        <v>10</v>
      </c>
      <c r="AM85" s="66">
        <v>10</v>
      </c>
      <c r="AN85" s="166">
        <f>SUM(AM83:AM85)</f>
        <v>32</v>
      </c>
      <c r="AO85" s="66">
        <v>48</v>
      </c>
      <c r="AP85" s="27"/>
      <c r="AQ85" s="27"/>
    </row>
    <row r="86" spans="2:43" x14ac:dyDescent="0.25">
      <c r="B86" s="27"/>
      <c r="C86" s="33">
        <v>4</v>
      </c>
      <c r="D86" s="96" t="s">
        <v>221</v>
      </c>
      <c r="E86" s="96" t="s">
        <v>222</v>
      </c>
      <c r="F86" s="97" t="s">
        <v>223</v>
      </c>
      <c r="G86" s="97">
        <v>716</v>
      </c>
      <c r="H86" s="98">
        <v>9</v>
      </c>
      <c r="I86" s="99">
        <f>16597/1000</f>
        <v>16.597000000000001</v>
      </c>
      <c r="J86" s="126">
        <f t="shared" si="1"/>
        <v>12.587789154342056</v>
      </c>
      <c r="K86" s="140"/>
      <c r="L86" s="132"/>
      <c r="M86" s="132"/>
      <c r="N86" s="141"/>
      <c r="O86"/>
      <c r="S86" s="27" t="s">
        <v>184</v>
      </c>
      <c r="T86" s="74" t="s">
        <v>177</v>
      </c>
      <c r="U86" s="61">
        <v>-2</v>
      </c>
      <c r="V86" s="27" t="s">
        <v>154</v>
      </c>
      <c r="W86" s="61"/>
      <c r="X86" s="61"/>
      <c r="Y86" s="61"/>
      <c r="Z86" s="33"/>
      <c r="AA86" s="27"/>
      <c r="AB86" s="27"/>
      <c r="AC86" s="117" t="s">
        <v>181</v>
      </c>
      <c r="AD86" s="170" t="s">
        <v>248</v>
      </c>
      <c r="AE86" s="117">
        <v>10</v>
      </c>
      <c r="AF86" s="117"/>
      <c r="AG86" s="117"/>
      <c r="AH86" s="27"/>
      <c r="AJ86" s="117" t="s">
        <v>181</v>
      </c>
      <c r="AK86" s="170" t="s">
        <v>248</v>
      </c>
      <c r="AL86" s="117">
        <v>10</v>
      </c>
      <c r="AM86" s="117">
        <v>10</v>
      </c>
      <c r="AN86" s="117">
        <f>AM86</f>
        <v>10</v>
      </c>
      <c r="AO86" s="117"/>
      <c r="AP86" s="27"/>
      <c r="AQ86" s="27"/>
    </row>
    <row r="87" spans="2:43" x14ac:dyDescent="0.25">
      <c r="B87" s="27"/>
      <c r="C87" s="33">
        <v>5</v>
      </c>
      <c r="D87" s="100" t="s">
        <v>224</v>
      </c>
      <c r="E87" s="100" t="s">
        <v>225</v>
      </c>
      <c r="F87" s="101" t="s">
        <v>226</v>
      </c>
      <c r="G87" s="102">
        <v>716.5</v>
      </c>
      <c r="H87" s="103">
        <f>ROUNDUP(7.85,0)</f>
        <v>8</v>
      </c>
      <c r="I87" s="104">
        <f>2569/2/1000</f>
        <v>1.2845</v>
      </c>
      <c r="J87" s="127">
        <f t="shared" si="1"/>
        <v>1.0959897610921503</v>
      </c>
      <c r="K87" s="142"/>
      <c r="L87" s="133"/>
      <c r="M87" s="133"/>
      <c r="N87" s="143"/>
      <c r="O87"/>
      <c r="R87" s="27">
        <v>4</v>
      </c>
      <c r="S87" s="27" t="s">
        <v>138</v>
      </c>
      <c r="T87" s="27" t="s">
        <v>196</v>
      </c>
      <c r="U87" s="61">
        <v>9</v>
      </c>
      <c r="V87" s="61" t="s">
        <v>154</v>
      </c>
      <c r="W87" s="61"/>
      <c r="X87" s="61"/>
      <c r="Y87" s="61"/>
      <c r="Z87" s="33"/>
      <c r="AA87" s="27"/>
      <c r="AB87" s="27"/>
      <c r="AC87" s="27"/>
      <c r="AD87" s="27" t="s">
        <v>181</v>
      </c>
      <c r="AE87" s="27">
        <v>10</v>
      </c>
      <c r="AF87" s="27"/>
      <c r="AG87" s="27"/>
      <c r="AH87" s="27"/>
      <c r="AP87" s="27"/>
      <c r="AQ87" s="27"/>
    </row>
    <row r="88" spans="2:43" x14ac:dyDescent="0.25">
      <c r="B88" s="27"/>
      <c r="C88" s="33">
        <v>6</v>
      </c>
      <c r="D88" s="100" t="s">
        <v>227</v>
      </c>
      <c r="E88" s="100" t="s">
        <v>225</v>
      </c>
      <c r="F88" s="101" t="s">
        <v>226</v>
      </c>
      <c r="G88" s="102">
        <v>716.8</v>
      </c>
      <c r="H88" s="103">
        <f>ROUNDUP(7.85,0)</f>
        <v>8</v>
      </c>
      <c r="I88" s="104">
        <f>2569/2/1000</f>
        <v>1.2845</v>
      </c>
      <c r="J88" s="127">
        <f t="shared" si="1"/>
        <v>1.0959897610921503</v>
      </c>
      <c r="K88" s="142"/>
      <c r="L88" s="133"/>
      <c r="M88" s="133"/>
      <c r="N88" s="143"/>
      <c r="O88"/>
      <c r="R88" s="27">
        <v>5</v>
      </c>
      <c r="S88" s="27" t="s">
        <v>192</v>
      </c>
      <c r="T88" s="27" t="s">
        <v>196</v>
      </c>
      <c r="U88" s="61">
        <v>8</v>
      </c>
      <c r="V88" s="61" t="s">
        <v>154</v>
      </c>
      <c r="W88" s="61"/>
      <c r="X88" s="61"/>
      <c r="Y88" s="61"/>
      <c r="Z88" s="33"/>
      <c r="AA88" s="27"/>
      <c r="AB88" s="27"/>
      <c r="AC88" s="66"/>
      <c r="AD88" s="66" t="s">
        <v>154</v>
      </c>
      <c r="AE88" s="66">
        <v>10</v>
      </c>
      <c r="AF88" s="66">
        <f>SUM(AE86:AE88)</f>
        <v>30</v>
      </c>
      <c r="AG88" s="66"/>
      <c r="AH88" s="27"/>
      <c r="AP88" s="27"/>
      <c r="AQ88" s="27"/>
    </row>
    <row r="89" spans="2:43" x14ac:dyDescent="0.25">
      <c r="B89" s="27"/>
      <c r="C89" s="33">
        <v>7</v>
      </c>
      <c r="D89" s="105" t="s">
        <v>228</v>
      </c>
      <c r="E89" s="105" t="s">
        <v>229</v>
      </c>
      <c r="F89" s="106" t="s">
        <v>230</v>
      </c>
      <c r="G89" s="107">
        <v>717.2</v>
      </c>
      <c r="H89" s="108">
        <f>ROUNDUP(14.7,0)</f>
        <v>15</v>
      </c>
      <c r="I89" s="109">
        <f>24256/1000</f>
        <v>24.256</v>
      </c>
      <c r="J89" s="128">
        <f t="shared" si="1"/>
        <v>11.037997724687145</v>
      </c>
      <c r="K89" s="144"/>
      <c r="L89" s="134"/>
      <c r="M89" s="134"/>
      <c r="N89" s="145"/>
      <c r="O89"/>
      <c r="S89" s="27" t="s">
        <v>154</v>
      </c>
      <c r="T89" t="s">
        <v>176</v>
      </c>
      <c r="U89" s="61">
        <v>10</v>
      </c>
      <c r="V89" s="61" t="s">
        <v>154</v>
      </c>
      <c r="W89" s="61"/>
      <c r="X89" s="61"/>
      <c r="Y89" s="61"/>
      <c r="Z89" s="33"/>
      <c r="AA89" s="27"/>
      <c r="AB89" s="27"/>
      <c r="AC89" s="27" t="s">
        <v>152</v>
      </c>
      <c r="AD89" s="27" t="s">
        <v>249</v>
      </c>
      <c r="AE89" s="51">
        <v>7</v>
      </c>
      <c r="AF89" s="27"/>
      <c r="AG89" s="27"/>
      <c r="AH89" s="27"/>
      <c r="AJ89" s="117" t="s">
        <v>152</v>
      </c>
      <c r="AK89" s="117" t="s">
        <v>249</v>
      </c>
      <c r="AL89" s="117">
        <v>7</v>
      </c>
      <c r="AM89" s="117">
        <v>7</v>
      </c>
      <c r="AN89" s="117">
        <f t="shared" ref="AN89" si="2">AM89</f>
        <v>7</v>
      </c>
      <c r="AO89" s="117"/>
      <c r="AP89" s="27"/>
      <c r="AQ89" s="27"/>
    </row>
    <row r="90" spans="2:43" x14ac:dyDescent="0.25">
      <c r="B90" s="27"/>
      <c r="C90" s="33">
        <v>8</v>
      </c>
      <c r="D90" s="110" t="s">
        <v>231</v>
      </c>
      <c r="E90" s="110" t="s">
        <v>232</v>
      </c>
      <c r="F90" s="111" t="s">
        <v>233</v>
      </c>
      <c r="G90" s="112">
        <v>717.6</v>
      </c>
      <c r="H90" s="113">
        <f>ROUNDUP(5.6,0)</f>
        <v>6</v>
      </c>
      <c r="I90" s="114">
        <f>3314/1000</f>
        <v>3.3140000000000001</v>
      </c>
      <c r="J90" s="129">
        <f t="shared" si="1"/>
        <v>3.770193401592719</v>
      </c>
      <c r="K90" s="146"/>
      <c r="L90" s="135"/>
      <c r="M90" s="135"/>
      <c r="N90" s="147"/>
      <c r="O90"/>
      <c r="R90" s="27">
        <v>6</v>
      </c>
      <c r="S90" s="27" t="s">
        <v>191</v>
      </c>
      <c r="T90" s="27" t="s">
        <v>196</v>
      </c>
      <c r="U90" s="61">
        <v>8</v>
      </c>
      <c r="V90" s="61" t="s">
        <v>154</v>
      </c>
      <c r="W90" s="61"/>
      <c r="X90" s="27"/>
      <c r="Y90" s="118"/>
      <c r="Z90" s="119"/>
      <c r="AA90" s="27"/>
      <c r="AB90" s="27"/>
      <c r="AC90" s="27"/>
      <c r="AD90" s="27" t="s">
        <v>152</v>
      </c>
      <c r="AE90" s="27">
        <v>10</v>
      </c>
      <c r="AF90" s="27"/>
      <c r="AG90" s="27"/>
      <c r="AH90" s="27"/>
      <c r="AP90" s="27"/>
      <c r="AQ90" s="27"/>
    </row>
    <row r="91" spans="2:43" x14ac:dyDescent="0.25">
      <c r="B91" s="27"/>
      <c r="C91" s="153">
        <v>9</v>
      </c>
      <c r="D91" s="154" t="s">
        <v>234</v>
      </c>
      <c r="E91" s="154" t="s">
        <v>232</v>
      </c>
      <c r="F91" s="155" t="s">
        <v>235</v>
      </c>
      <c r="G91" s="156">
        <v>718.1</v>
      </c>
      <c r="H91" s="157">
        <f>ROUNDUP(5.6,0)</f>
        <v>6</v>
      </c>
      <c r="I91" s="158">
        <f>1956/1000</f>
        <v>1.956</v>
      </c>
      <c r="J91" s="159">
        <f t="shared" si="1"/>
        <v>2.2252559726962455</v>
      </c>
      <c r="K91" s="148"/>
      <c r="L91" s="149"/>
      <c r="M91" s="149"/>
      <c r="N91" s="150"/>
      <c r="O91"/>
      <c r="R91" s="27">
        <v>7</v>
      </c>
      <c r="S91" s="27" t="s">
        <v>193</v>
      </c>
      <c r="T91" s="27" t="s">
        <v>196</v>
      </c>
      <c r="U91" s="61">
        <v>9</v>
      </c>
      <c r="V91" s="61" t="s">
        <v>154</v>
      </c>
      <c r="W91" s="61"/>
      <c r="X91" s="61"/>
      <c r="Y91" s="61"/>
      <c r="Z91" s="33"/>
      <c r="AA91" s="27"/>
      <c r="AB91" s="27"/>
      <c r="AC91" s="27"/>
      <c r="AD91" s="27" t="s">
        <v>55</v>
      </c>
      <c r="AE91" s="27">
        <v>12</v>
      </c>
      <c r="AF91" s="51">
        <f>SUM(AE89:AE91)</f>
        <v>29</v>
      </c>
      <c r="AG91" s="27">
        <v>22</v>
      </c>
      <c r="AH91" s="27"/>
      <c r="AP91" s="27"/>
      <c r="AQ91" s="27"/>
    </row>
    <row r="92" spans="2:43" x14ac:dyDescent="0.25">
      <c r="I92" s="31"/>
      <c r="J92" s="31"/>
      <c r="K92"/>
      <c r="L92"/>
      <c r="M92"/>
      <c r="N92"/>
      <c r="O92"/>
      <c r="S92" s="27" t="s">
        <v>183</v>
      </c>
      <c r="T92" s="74" t="s">
        <v>177</v>
      </c>
      <c r="U92" s="61">
        <v>-5</v>
      </c>
      <c r="V92" s="61" t="s">
        <v>240</v>
      </c>
      <c r="W92" s="61"/>
      <c r="X92" s="61"/>
      <c r="Y92" s="61"/>
      <c r="Z92" s="33"/>
      <c r="AA92" s="27"/>
      <c r="AB92" s="27"/>
      <c r="AC92" s="75" t="s">
        <v>253</v>
      </c>
      <c r="AD92" s="169" t="s">
        <v>250</v>
      </c>
      <c r="AE92" s="75">
        <v>5</v>
      </c>
      <c r="AF92" s="75">
        <f>AE92</f>
        <v>5</v>
      </c>
      <c r="AG92" s="75"/>
      <c r="AH92" s="27"/>
      <c r="AJ92" s="75" t="s">
        <v>253</v>
      </c>
      <c r="AK92" s="169" t="s">
        <v>250</v>
      </c>
      <c r="AL92" s="75">
        <v>5</v>
      </c>
      <c r="AM92" s="75">
        <v>5</v>
      </c>
      <c r="AN92" s="75">
        <f>AM92</f>
        <v>5</v>
      </c>
      <c r="AO92" s="75"/>
      <c r="AP92" s="27"/>
      <c r="AQ92" s="27"/>
    </row>
    <row r="93" spans="2:43" x14ac:dyDescent="0.25">
      <c r="R93" s="27">
        <v>8</v>
      </c>
      <c r="S93" s="27" t="s">
        <v>136</v>
      </c>
      <c r="T93" s="27" t="s">
        <v>196</v>
      </c>
      <c r="U93" s="61">
        <v>8</v>
      </c>
      <c r="V93" s="61" t="s">
        <v>55</v>
      </c>
      <c r="W93" s="61"/>
      <c r="X93" s="61"/>
      <c r="Y93" s="61"/>
      <c r="Z93" s="33"/>
      <c r="AA93" s="27"/>
      <c r="AB93" s="27"/>
      <c r="AC93" s="27" t="s">
        <v>154</v>
      </c>
      <c r="AD93" s="168" t="s">
        <v>251</v>
      </c>
      <c r="AE93" s="27">
        <v>4</v>
      </c>
      <c r="AF93" s="117">
        <f t="shared" ref="AF93" si="3">AE93</f>
        <v>4</v>
      </c>
      <c r="AG93" s="27"/>
      <c r="AH93" s="27"/>
      <c r="AJ93" s="27" t="s">
        <v>154</v>
      </c>
      <c r="AK93" s="168" t="s">
        <v>251</v>
      </c>
      <c r="AL93" s="27" t="s">
        <v>252</v>
      </c>
      <c r="AM93" s="27">
        <v>4</v>
      </c>
      <c r="AN93" s="27"/>
      <c r="AO93" s="27"/>
      <c r="AP93" s="27"/>
      <c r="AQ93" s="27"/>
    </row>
    <row r="94" spans="2:43" x14ac:dyDescent="0.25">
      <c r="S94" s="27" t="s">
        <v>55</v>
      </c>
      <c r="T94" t="s">
        <v>176</v>
      </c>
      <c r="U94" s="61">
        <v>12</v>
      </c>
      <c r="V94" s="61" t="s">
        <v>55</v>
      </c>
      <c r="W94" s="61"/>
      <c r="X94" s="61"/>
      <c r="Y94" s="61"/>
      <c r="Z94" s="33"/>
      <c r="AA94" s="27"/>
      <c r="AB94" s="27"/>
      <c r="AH94" s="27"/>
      <c r="AJ94" s="27"/>
      <c r="AK94" s="27" t="s">
        <v>154</v>
      </c>
      <c r="AL94" s="27">
        <v>10</v>
      </c>
      <c r="AM94" s="27">
        <v>10</v>
      </c>
      <c r="AN94" s="27"/>
      <c r="AO94" s="27"/>
      <c r="AP94" s="27"/>
      <c r="AQ94" s="27"/>
    </row>
    <row r="95" spans="2:43" x14ac:dyDescent="0.25">
      <c r="S95" s="27" t="s">
        <v>185</v>
      </c>
      <c r="T95" t="s">
        <v>176</v>
      </c>
      <c r="U95" s="61">
        <v>8</v>
      </c>
      <c r="V95" s="61" t="s">
        <v>55</v>
      </c>
      <c r="W95" s="61"/>
      <c r="X95" s="61"/>
      <c r="Y95" s="61"/>
      <c r="Z95" s="33"/>
      <c r="AA95" s="27"/>
      <c r="AB95" s="27"/>
      <c r="AH95" s="27"/>
      <c r="AJ95" s="66"/>
      <c r="AK95" s="66" t="s">
        <v>56</v>
      </c>
      <c r="AL95" s="66">
        <v>12</v>
      </c>
      <c r="AM95" s="66">
        <v>12</v>
      </c>
      <c r="AN95" s="66">
        <f>SUM(AM93:AM95)</f>
        <v>26</v>
      </c>
      <c r="AO95" s="66"/>
      <c r="AP95" s="27"/>
      <c r="AQ95" s="27"/>
    </row>
    <row r="96" spans="2:43" x14ac:dyDescent="0.25">
      <c r="S96" s="27" t="s">
        <v>186</v>
      </c>
      <c r="T96" t="s">
        <v>176</v>
      </c>
      <c r="U96" s="61">
        <v>8</v>
      </c>
      <c r="V96" s="27" t="s">
        <v>56</v>
      </c>
      <c r="W96" s="61"/>
      <c r="X96" s="61"/>
      <c r="Y96" s="61"/>
      <c r="Z96" s="33"/>
      <c r="AA96" s="27"/>
      <c r="AB96" s="27"/>
      <c r="AC96" s="75" t="s">
        <v>254</v>
      </c>
      <c r="AD96" s="169" t="s">
        <v>250</v>
      </c>
      <c r="AE96" s="75">
        <v>5</v>
      </c>
      <c r="AF96" s="75">
        <f>AE96</f>
        <v>5</v>
      </c>
      <c r="AG96" s="75"/>
      <c r="AH96" s="27"/>
      <c r="AJ96" s="27" t="s">
        <v>254</v>
      </c>
      <c r="AK96" s="168" t="s">
        <v>250</v>
      </c>
      <c r="AL96" s="27">
        <v>5</v>
      </c>
      <c r="AM96" s="27">
        <v>5</v>
      </c>
      <c r="AN96" s="75">
        <f>AM96</f>
        <v>5</v>
      </c>
      <c r="AO96" s="27"/>
      <c r="AP96" s="27"/>
      <c r="AQ96" s="27"/>
    </row>
    <row r="97" spans="18:43" x14ac:dyDescent="0.25">
      <c r="R97" s="27">
        <v>9</v>
      </c>
      <c r="S97" s="27" t="s">
        <v>134</v>
      </c>
      <c r="T97" s="27" t="s">
        <v>196</v>
      </c>
      <c r="U97" s="61">
        <v>6</v>
      </c>
      <c r="V97" s="27" t="s">
        <v>56</v>
      </c>
      <c r="W97" s="61"/>
      <c r="X97" s="61"/>
      <c r="Y97" s="61"/>
      <c r="Z97" s="33"/>
      <c r="AA97" s="27"/>
      <c r="AB97" s="27"/>
      <c r="AC97" s="27" t="s">
        <v>55</v>
      </c>
      <c r="AD97" s="27" t="s">
        <v>185</v>
      </c>
      <c r="AE97" s="27">
        <v>8</v>
      </c>
      <c r="AF97" s="117">
        <f>AE97</f>
        <v>8</v>
      </c>
      <c r="AG97" s="27"/>
      <c r="AH97" s="27"/>
      <c r="AJ97" s="117" t="s">
        <v>55</v>
      </c>
      <c r="AK97" s="117" t="s">
        <v>197</v>
      </c>
      <c r="AL97" s="117" t="s">
        <v>246</v>
      </c>
      <c r="AM97" s="117">
        <v>8</v>
      </c>
      <c r="AN97" s="117"/>
      <c r="AO97" s="117"/>
      <c r="AP97" s="27"/>
      <c r="AQ97" s="27"/>
    </row>
    <row r="98" spans="18:43" x14ac:dyDescent="0.25">
      <c r="S98" s="27" t="s">
        <v>56</v>
      </c>
      <c r="T98" t="s">
        <v>176</v>
      </c>
      <c r="U98" s="61">
        <v>12</v>
      </c>
      <c r="V98" s="27" t="s">
        <v>56</v>
      </c>
      <c r="W98" s="61"/>
      <c r="X98" s="61"/>
      <c r="Y98" s="61"/>
      <c r="Z98" s="33"/>
      <c r="AA98" s="27"/>
      <c r="AB98" s="27"/>
      <c r="AH98" s="27"/>
      <c r="AJ98" s="27"/>
      <c r="AK98" s="27" t="s">
        <v>185</v>
      </c>
      <c r="AL98" s="27" t="s">
        <v>246</v>
      </c>
      <c r="AM98" s="27">
        <v>8</v>
      </c>
      <c r="AN98" s="27"/>
      <c r="AO98" s="27"/>
      <c r="AP98" s="27"/>
      <c r="AQ98" s="27"/>
    </row>
    <row r="99" spans="18:43" x14ac:dyDescent="0.25">
      <c r="S99" s="27" t="s">
        <v>187</v>
      </c>
      <c r="T99" t="s">
        <v>176</v>
      </c>
      <c r="U99" s="61">
        <v>8</v>
      </c>
      <c r="V99" s="27" t="s">
        <v>56</v>
      </c>
      <c r="W99" s="61"/>
      <c r="X99" s="61"/>
      <c r="Y99" s="61"/>
      <c r="Z99" s="33"/>
      <c r="AA99" s="27"/>
      <c r="AB99" s="27"/>
      <c r="AH99" s="27"/>
      <c r="AJ99" s="27"/>
      <c r="AK99" s="27" t="s">
        <v>55</v>
      </c>
      <c r="AL99" s="27">
        <v>12</v>
      </c>
      <c r="AM99" s="27">
        <v>12</v>
      </c>
      <c r="AN99" s="27"/>
      <c r="AO99" s="27"/>
      <c r="AP99" s="27"/>
      <c r="AQ99" s="27"/>
    </row>
    <row r="100" spans="18:43" x14ac:dyDescent="0.25">
      <c r="S100" s="27" t="s">
        <v>188</v>
      </c>
      <c r="T100" t="s">
        <v>176</v>
      </c>
      <c r="U100" s="61">
        <v>8</v>
      </c>
      <c r="V100" s="61" t="s">
        <v>57</v>
      </c>
      <c r="W100" s="61"/>
      <c r="X100" s="61"/>
      <c r="Y100" s="61"/>
      <c r="Z100" s="33"/>
      <c r="AA100" s="27"/>
      <c r="AB100" s="27"/>
      <c r="AH100" s="27"/>
      <c r="AJ100" s="66"/>
      <c r="AK100" s="66" t="s">
        <v>57</v>
      </c>
      <c r="AL100" s="66">
        <v>12</v>
      </c>
      <c r="AM100" s="66">
        <v>12</v>
      </c>
      <c r="AN100" s="66">
        <f>SUM(AM97:AM100)</f>
        <v>40</v>
      </c>
      <c r="AO100" s="66"/>
      <c r="AP100" s="27"/>
      <c r="AQ100" s="27"/>
    </row>
    <row r="101" spans="18:43" x14ac:dyDescent="0.25">
      <c r="S101" s="27" t="s">
        <v>57</v>
      </c>
      <c r="T101" t="s">
        <v>176</v>
      </c>
      <c r="U101" s="61">
        <v>12</v>
      </c>
      <c r="V101" s="61" t="s">
        <v>57</v>
      </c>
      <c r="W101" s="61"/>
      <c r="X101" s="61"/>
      <c r="Y101" s="61"/>
      <c r="Z101" s="33"/>
      <c r="AA101" s="27"/>
      <c r="AB101" s="27"/>
      <c r="AC101" s="117" t="s">
        <v>56</v>
      </c>
      <c r="AD101" s="117" t="s">
        <v>186</v>
      </c>
      <c r="AE101" s="117">
        <v>8</v>
      </c>
      <c r="AF101" s="117"/>
      <c r="AG101" s="117"/>
      <c r="AH101" s="27"/>
      <c r="AJ101" s="117" t="s">
        <v>56</v>
      </c>
      <c r="AK101" s="117" t="s">
        <v>186</v>
      </c>
      <c r="AL101" s="117" t="s">
        <v>246</v>
      </c>
      <c r="AM101" s="117">
        <v>8</v>
      </c>
      <c r="AN101" s="117"/>
      <c r="AO101" s="117"/>
      <c r="AP101" s="27"/>
      <c r="AQ101" s="27"/>
    </row>
    <row r="102" spans="18:43" x14ac:dyDescent="0.25">
      <c r="S102" s="27" t="s">
        <v>189</v>
      </c>
      <c r="T102" t="s">
        <v>176</v>
      </c>
      <c r="U102" s="61">
        <v>8</v>
      </c>
      <c r="V102" s="61" t="s">
        <v>57</v>
      </c>
      <c r="W102" s="61"/>
      <c r="X102" s="61"/>
      <c r="Y102" s="61"/>
      <c r="Z102" s="33"/>
      <c r="AA102" s="27"/>
      <c r="AB102" s="27"/>
      <c r="AC102" s="27"/>
      <c r="AD102" s="27" t="s">
        <v>56</v>
      </c>
      <c r="AE102" s="27">
        <v>12</v>
      </c>
      <c r="AF102" s="27"/>
      <c r="AG102" s="27"/>
      <c r="AH102" s="27"/>
      <c r="AJ102" s="27"/>
      <c r="AK102" s="27" t="s">
        <v>187</v>
      </c>
      <c r="AL102" s="27" t="s">
        <v>246</v>
      </c>
      <c r="AM102" s="27">
        <v>8</v>
      </c>
      <c r="AN102" s="27">
        <f>SUM(AM101:AM102)</f>
        <v>16</v>
      </c>
      <c r="AO102" s="27"/>
      <c r="AP102" s="27"/>
      <c r="AQ102" s="27"/>
    </row>
    <row r="103" spans="18:43" x14ac:dyDescent="0.25">
      <c r="S103" s="27" t="s">
        <v>183</v>
      </c>
      <c r="T103" s="74" t="s">
        <v>177</v>
      </c>
      <c r="U103" s="61">
        <v>-5</v>
      </c>
      <c r="V103" s="61" t="s">
        <v>240</v>
      </c>
      <c r="W103" s="61"/>
      <c r="X103" s="61"/>
      <c r="Y103" s="61"/>
      <c r="Z103" s="33"/>
      <c r="AC103" s="27"/>
      <c r="AD103" s="27" t="s">
        <v>198</v>
      </c>
      <c r="AE103" s="27">
        <v>12</v>
      </c>
      <c r="AF103" s="27"/>
      <c r="AG103" s="27"/>
      <c r="AH103" s="27"/>
    </row>
    <row r="104" spans="18:43" x14ac:dyDescent="0.25">
      <c r="S104" s="27" t="s">
        <v>190</v>
      </c>
      <c r="T104" t="s">
        <v>176</v>
      </c>
      <c r="U104" s="61">
        <v>8</v>
      </c>
      <c r="V104" s="27" t="s">
        <v>198</v>
      </c>
      <c r="W104" s="61"/>
      <c r="X104" s="61"/>
      <c r="Y104" s="61"/>
      <c r="Z104" s="33"/>
      <c r="AC104" s="66"/>
      <c r="AD104" s="66" t="s">
        <v>187</v>
      </c>
      <c r="AE104" s="66">
        <v>8</v>
      </c>
      <c r="AF104" s="66">
        <f>SUM(AE101:AE104)</f>
        <v>40</v>
      </c>
      <c r="AG104" s="66"/>
      <c r="AH104" s="27"/>
    </row>
    <row r="105" spans="18:43" x14ac:dyDescent="0.25">
      <c r="S105" s="27" t="s">
        <v>198</v>
      </c>
      <c r="T105" t="s">
        <v>176</v>
      </c>
      <c r="U105" s="61">
        <v>12</v>
      </c>
      <c r="V105" s="27" t="s">
        <v>198</v>
      </c>
      <c r="W105" s="61"/>
      <c r="X105" s="61"/>
      <c r="Y105" s="61"/>
      <c r="Z105" s="33"/>
      <c r="AC105" s="27" t="s">
        <v>57</v>
      </c>
      <c r="AD105" s="27" t="s">
        <v>188</v>
      </c>
      <c r="AE105" s="27">
        <v>8</v>
      </c>
      <c r="AF105" s="27"/>
      <c r="AG105" s="27"/>
      <c r="AH105" s="27"/>
      <c r="AJ105" s="117" t="s">
        <v>57</v>
      </c>
      <c r="AK105" s="117" t="s">
        <v>188</v>
      </c>
      <c r="AL105" s="117" t="s">
        <v>246</v>
      </c>
      <c r="AM105" s="117">
        <v>8</v>
      </c>
      <c r="AN105" s="117"/>
      <c r="AO105" s="117"/>
    </row>
    <row r="106" spans="18:43" x14ac:dyDescent="0.25">
      <c r="S106" s="27" t="s">
        <v>200</v>
      </c>
      <c r="T106" t="s">
        <v>176</v>
      </c>
      <c r="U106" s="62">
        <v>8</v>
      </c>
      <c r="V106" s="62" t="s">
        <v>198</v>
      </c>
      <c r="W106" s="62"/>
      <c r="X106" s="62"/>
      <c r="Y106" s="62"/>
      <c r="Z106" s="33"/>
      <c r="AC106" s="27"/>
      <c r="AD106" s="27" t="s">
        <v>57</v>
      </c>
      <c r="AE106" s="27">
        <v>12</v>
      </c>
      <c r="AF106" s="27"/>
      <c r="AG106" s="27"/>
      <c r="AH106" s="27"/>
      <c r="AJ106" s="27"/>
      <c r="AK106" s="27" t="s">
        <v>189</v>
      </c>
      <c r="AL106" s="27" t="s">
        <v>246</v>
      </c>
      <c r="AM106" s="27">
        <v>8</v>
      </c>
      <c r="AN106" s="27">
        <f>SUM(AM105:AM106)</f>
        <v>16</v>
      </c>
      <c r="AO106" s="27"/>
    </row>
    <row r="107" spans="18:43" x14ac:dyDescent="0.25">
      <c r="U107" s="27"/>
      <c r="Y107" s="31"/>
      <c r="Z107" s="31"/>
      <c r="AC107" s="27"/>
      <c r="AD107" s="27" t="s">
        <v>257</v>
      </c>
      <c r="AE107" s="27">
        <v>12</v>
      </c>
      <c r="AF107" s="27"/>
      <c r="AG107" s="27"/>
      <c r="AH107" s="27"/>
    </row>
    <row r="108" spans="18:43" x14ac:dyDescent="0.25">
      <c r="U108" s="27"/>
      <c r="W108" s="31"/>
      <c r="AA108" s="27"/>
      <c r="AB108" s="27"/>
      <c r="AC108" s="27"/>
      <c r="AD108" s="27" t="s">
        <v>189</v>
      </c>
      <c r="AE108" s="27">
        <v>8</v>
      </c>
      <c r="AF108" s="27">
        <f>SUM(AE105:AE108)</f>
        <v>40</v>
      </c>
      <c r="AG108" s="27"/>
      <c r="AH108" s="27"/>
      <c r="AJ108" s="24"/>
      <c r="AK108" s="24"/>
      <c r="AL108" s="24"/>
      <c r="AM108" s="24"/>
      <c r="AN108" s="24"/>
      <c r="AO108" s="24"/>
    </row>
    <row r="109" spans="18:43" x14ac:dyDescent="0.25">
      <c r="AB109" s="27"/>
      <c r="AC109" s="75" t="s">
        <v>255</v>
      </c>
      <c r="AD109" s="169" t="s">
        <v>250</v>
      </c>
      <c r="AE109" s="75">
        <v>5</v>
      </c>
      <c r="AF109" s="75">
        <f>AE109</f>
        <v>5</v>
      </c>
      <c r="AG109" s="75"/>
      <c r="AH109" s="27"/>
      <c r="AJ109" s="27" t="s">
        <v>255</v>
      </c>
      <c r="AK109" s="168" t="s">
        <v>250</v>
      </c>
      <c r="AL109" s="27">
        <v>5</v>
      </c>
      <c r="AM109" s="27">
        <v>5</v>
      </c>
      <c r="AN109" s="66">
        <f>AM109</f>
        <v>5</v>
      </c>
      <c r="AO109" s="27"/>
    </row>
    <row r="110" spans="18:43" x14ac:dyDescent="0.25">
      <c r="AC110" s="27" t="s">
        <v>198</v>
      </c>
      <c r="AD110" s="27" t="s">
        <v>190</v>
      </c>
      <c r="AE110" s="27">
        <v>8</v>
      </c>
      <c r="AF110" s="27"/>
      <c r="AG110" s="27"/>
      <c r="AH110" s="27"/>
      <c r="AJ110" s="117" t="s">
        <v>198</v>
      </c>
      <c r="AK110" s="117" t="s">
        <v>190</v>
      </c>
      <c r="AL110" s="117" t="s">
        <v>246</v>
      </c>
      <c r="AM110" s="117">
        <v>8</v>
      </c>
      <c r="AN110" s="117"/>
      <c r="AO110" s="117"/>
    </row>
    <row r="111" spans="18:43" x14ac:dyDescent="0.25">
      <c r="AC111" s="27"/>
      <c r="AD111" s="27" t="s">
        <v>200</v>
      </c>
      <c r="AE111" s="27">
        <v>8</v>
      </c>
      <c r="AF111" s="27">
        <f>SUM(AE110:AE111)</f>
        <v>16</v>
      </c>
      <c r="AG111" s="27"/>
      <c r="AH111" s="27"/>
      <c r="AJ111" s="27"/>
      <c r="AK111" s="27" t="s">
        <v>200</v>
      </c>
      <c r="AL111" s="27" t="s">
        <v>246</v>
      </c>
      <c r="AM111" s="27">
        <v>8</v>
      </c>
      <c r="AN111" s="27"/>
      <c r="AO111" s="27"/>
    </row>
    <row r="112" spans="18:43" x14ac:dyDescent="0.25">
      <c r="AH112" s="27"/>
      <c r="AJ112" s="27"/>
      <c r="AK112" s="27" t="s">
        <v>198</v>
      </c>
      <c r="AL112" s="27">
        <v>12</v>
      </c>
      <c r="AM112" s="27">
        <v>12</v>
      </c>
      <c r="AN112" s="27"/>
      <c r="AO112" s="27"/>
    </row>
    <row r="113" spans="29:41" x14ac:dyDescent="0.25">
      <c r="AH113" s="27"/>
      <c r="AJ113" s="66"/>
      <c r="AK113" s="66" t="s">
        <v>256</v>
      </c>
      <c r="AL113" s="66">
        <v>10</v>
      </c>
      <c r="AM113" s="66">
        <v>10</v>
      </c>
      <c r="AN113" s="66">
        <f>SUM(AM110:AM113)</f>
        <v>38</v>
      </c>
      <c r="AO113" s="66"/>
    </row>
    <row r="114" spans="29:41" x14ac:dyDescent="0.25">
      <c r="AC114" s="117" t="s">
        <v>257</v>
      </c>
      <c r="AD114" s="117" t="s">
        <v>258</v>
      </c>
      <c r="AE114" s="117">
        <v>8</v>
      </c>
      <c r="AF114" s="117"/>
      <c r="AG114" s="117"/>
      <c r="AH114" s="27"/>
      <c r="AJ114" s="117" t="s">
        <v>257</v>
      </c>
      <c r="AK114" s="117" t="s">
        <v>258</v>
      </c>
      <c r="AL114" s="117" t="s">
        <v>246</v>
      </c>
      <c r="AM114" s="117">
        <v>8</v>
      </c>
      <c r="AN114" s="117"/>
      <c r="AO114" s="117"/>
    </row>
    <row r="115" spans="29:41" x14ac:dyDescent="0.25">
      <c r="AC115" s="27"/>
      <c r="AD115" s="27" t="s">
        <v>261</v>
      </c>
      <c r="AE115" s="27">
        <v>1</v>
      </c>
      <c r="AF115" s="27"/>
      <c r="AG115" s="27"/>
      <c r="AH115" s="27"/>
      <c r="AJ115" s="27"/>
      <c r="AK115" s="27" t="s">
        <v>259</v>
      </c>
      <c r="AL115" s="27" t="s">
        <v>246</v>
      </c>
      <c r="AM115" s="27">
        <v>8</v>
      </c>
      <c r="AN115" s="27"/>
      <c r="AO115" s="27"/>
    </row>
    <row r="116" spans="29:41" x14ac:dyDescent="0.25">
      <c r="AC116" s="27"/>
      <c r="AD116" s="27" t="s">
        <v>259</v>
      </c>
      <c r="AE116" s="27">
        <v>10</v>
      </c>
      <c r="AF116" s="27">
        <f>SUM(AE114:AE116)</f>
        <v>19</v>
      </c>
      <c r="AG116" s="27"/>
      <c r="AH116" s="27"/>
      <c r="AI116" s="27"/>
      <c r="AJ116" s="27"/>
      <c r="AK116" s="27" t="s">
        <v>257</v>
      </c>
      <c r="AL116" s="27">
        <v>12</v>
      </c>
      <c r="AM116" s="27">
        <v>12</v>
      </c>
      <c r="AN116" s="27"/>
      <c r="AO116" s="27"/>
    </row>
    <row r="117" spans="29:41" x14ac:dyDescent="0.25">
      <c r="AJ117" s="27"/>
      <c r="AK117" s="27" t="s">
        <v>260</v>
      </c>
      <c r="AL117" s="27">
        <v>10</v>
      </c>
      <c r="AM117" s="27">
        <v>10</v>
      </c>
      <c r="AN117" s="27"/>
      <c r="AO117" s="27"/>
    </row>
    <row r="118" spans="29:41" x14ac:dyDescent="0.25">
      <c r="AC118" s="24"/>
      <c r="AD118" s="24"/>
      <c r="AE118" s="24"/>
      <c r="AF118" s="24"/>
      <c r="AG118" s="24"/>
      <c r="AJ118" s="66"/>
      <c r="AK118" s="66" t="s">
        <v>261</v>
      </c>
      <c r="AL118" s="66">
        <v>1</v>
      </c>
      <c r="AM118" s="66">
        <v>1</v>
      </c>
      <c r="AN118" s="66">
        <f>SUM(AM114:AM118)</f>
        <v>39</v>
      </c>
      <c r="AO118" s="66"/>
    </row>
    <row r="119" spans="29:41" x14ac:dyDescent="0.25">
      <c r="AC119" s="27"/>
      <c r="AD119" s="27"/>
      <c r="AE119" s="27"/>
      <c r="AF119" s="27"/>
      <c r="AG119" s="27"/>
      <c r="AJ119" s="27"/>
      <c r="AK119" s="27"/>
    </row>
    <row r="120" spans="29:41" x14ac:dyDescent="0.25">
      <c r="AJ120" s="27"/>
    </row>
  </sheetData>
  <mergeCells count="19">
    <mergeCell ref="I30:K30"/>
    <mergeCell ref="M71:N71"/>
    <mergeCell ref="M66:N66"/>
    <mergeCell ref="M67:N67"/>
    <mergeCell ref="M68:N68"/>
    <mergeCell ref="M69:N69"/>
    <mergeCell ref="M70:N70"/>
    <mergeCell ref="F66:G66"/>
    <mergeCell ref="I71:J71"/>
    <mergeCell ref="F67:G67"/>
    <mergeCell ref="F68:G68"/>
    <mergeCell ref="F69:G69"/>
    <mergeCell ref="F70:G70"/>
    <mergeCell ref="F71:G71"/>
    <mergeCell ref="I66:J66"/>
    <mergeCell ref="I67:J67"/>
    <mergeCell ref="I68:J68"/>
    <mergeCell ref="I69:J69"/>
    <mergeCell ref="I70:J70"/>
  </mergeCells>
  <pageMargins left="0.7" right="0.7" top="0.75" bottom="0.75" header="0.3" footer="0.3"/>
  <pageSetup paperSize="13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3F15C-8B83-413E-8C5C-1489F8E77B4E}">
  <dimension ref="B2:T59"/>
  <sheetViews>
    <sheetView topLeftCell="A18" zoomScale="80" zoomScaleNormal="80" workbookViewId="0">
      <selection activeCell="T39" sqref="T39"/>
    </sheetView>
  </sheetViews>
  <sheetFormatPr defaultRowHeight="15" x14ac:dyDescent="0.25"/>
  <cols>
    <col min="1" max="19" width="12.7109375" customWidth="1"/>
    <col min="20" max="20" width="12.7109375" style="27" customWidth="1"/>
    <col min="21" max="26" width="12.7109375" customWidth="1"/>
  </cols>
  <sheetData>
    <row r="2" spans="2:20" ht="15.75" x14ac:dyDescent="0.25">
      <c r="B2" s="29"/>
    </row>
    <row r="3" spans="2:20" x14ac:dyDescent="0.25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</row>
    <row r="4" spans="2:20" ht="18.75" x14ac:dyDescent="0.3">
      <c r="B4" s="1"/>
      <c r="C4" s="65" t="s">
        <v>269</v>
      </c>
      <c r="D4" s="1"/>
      <c r="E4" s="1"/>
      <c r="F4" s="31"/>
      <c r="G4" s="30"/>
      <c r="H4" s="30"/>
      <c r="I4" s="30"/>
      <c r="J4" s="30" t="s">
        <v>310</v>
      </c>
      <c r="K4" s="30"/>
      <c r="L4" s="30"/>
      <c r="M4" s="30"/>
      <c r="N4" s="30"/>
      <c r="O4" s="30"/>
      <c r="P4" s="30"/>
    </row>
    <row r="5" spans="2:20" ht="15.75" x14ac:dyDescent="0.25">
      <c r="B5" s="29"/>
      <c r="C5" s="57" t="s">
        <v>273</v>
      </c>
      <c r="D5" s="29"/>
      <c r="E5" s="31"/>
      <c r="F5" s="31"/>
      <c r="G5" s="31"/>
      <c r="H5" s="31"/>
      <c r="I5" s="31"/>
      <c r="J5" s="163" t="s">
        <v>271</v>
      </c>
      <c r="K5" s="163"/>
      <c r="L5" s="163"/>
      <c r="M5" s="163"/>
      <c r="N5" s="31"/>
      <c r="O5" s="31"/>
      <c r="P5" s="31"/>
      <c r="Q5" s="31"/>
    </row>
    <row r="6" spans="2:20" ht="19.5" thickBot="1" x14ac:dyDescent="0.35">
      <c r="B6" s="27"/>
      <c r="C6" s="164" t="s">
        <v>264</v>
      </c>
      <c r="D6" s="69"/>
      <c r="E6" s="165"/>
      <c r="F6" s="165"/>
      <c r="G6" s="165"/>
      <c r="H6" s="165"/>
      <c r="I6" s="165"/>
      <c r="J6" s="171" t="s">
        <v>270</v>
      </c>
      <c r="K6" s="171"/>
      <c r="L6" s="171"/>
      <c r="M6" s="171"/>
      <c r="N6" s="165"/>
      <c r="O6" s="165"/>
      <c r="P6" s="165"/>
      <c r="Q6" s="31"/>
      <c r="R6" s="164" t="s">
        <v>296</v>
      </c>
      <c r="S6" s="4"/>
      <c r="T6" s="164"/>
    </row>
    <row r="7" spans="2:20" x14ac:dyDescent="0.25">
      <c r="B7" s="27"/>
      <c r="C7" s="121" t="s">
        <v>262</v>
      </c>
      <c r="D7" s="27"/>
      <c r="E7" s="27" t="s">
        <v>150</v>
      </c>
      <c r="F7" s="27" t="s">
        <v>309</v>
      </c>
      <c r="G7" s="27" t="s">
        <v>287</v>
      </c>
      <c r="H7" s="27"/>
      <c r="I7" s="31"/>
      <c r="J7" s="121" t="s">
        <v>263</v>
      </c>
      <c r="K7" s="27"/>
      <c r="L7" s="27" t="s">
        <v>150</v>
      </c>
      <c r="M7" s="27"/>
      <c r="N7" s="27" t="s">
        <v>285</v>
      </c>
      <c r="O7" s="168" t="s">
        <v>287</v>
      </c>
      <c r="P7" s="27"/>
    </row>
    <row r="8" spans="2:20" x14ac:dyDescent="0.25">
      <c r="B8" s="27"/>
      <c r="C8" s="66" t="s">
        <v>294</v>
      </c>
      <c r="D8" s="66" t="s">
        <v>150</v>
      </c>
      <c r="E8" s="66" t="s">
        <v>311</v>
      </c>
      <c r="F8" s="66" t="s">
        <v>289</v>
      </c>
      <c r="G8" s="66" t="s">
        <v>286</v>
      </c>
      <c r="H8" s="66"/>
      <c r="I8" s="32"/>
      <c r="J8" s="66" t="s">
        <v>294</v>
      </c>
      <c r="K8" s="66" t="s">
        <v>150</v>
      </c>
      <c r="L8" s="66" t="s">
        <v>311</v>
      </c>
      <c r="M8" s="66" t="s">
        <v>280</v>
      </c>
      <c r="N8" s="66" t="s">
        <v>268</v>
      </c>
      <c r="O8" s="173" t="s">
        <v>286</v>
      </c>
      <c r="P8" s="27"/>
      <c r="R8" s="66" t="s">
        <v>294</v>
      </c>
      <c r="S8" s="66" t="s">
        <v>150</v>
      </c>
      <c r="T8" s="66" t="s">
        <v>151</v>
      </c>
    </row>
    <row r="9" spans="2:20" x14ac:dyDescent="0.25">
      <c r="B9" s="27"/>
      <c r="C9" s="27" t="s">
        <v>274</v>
      </c>
      <c r="D9" s="27" t="s">
        <v>275</v>
      </c>
      <c r="E9" s="27">
        <v>8</v>
      </c>
      <c r="F9" s="27"/>
      <c r="G9" s="27"/>
      <c r="H9" s="27"/>
      <c r="I9" s="27"/>
      <c r="J9" s="27" t="s">
        <v>274</v>
      </c>
      <c r="K9" s="27" t="s">
        <v>275</v>
      </c>
      <c r="L9" s="117" t="s">
        <v>246</v>
      </c>
      <c r="M9" s="117">
        <v>8</v>
      </c>
      <c r="N9" s="117"/>
      <c r="O9" s="27"/>
      <c r="P9" s="27"/>
      <c r="R9" s="117" t="s">
        <v>241</v>
      </c>
      <c r="S9" s="169" t="s">
        <v>242</v>
      </c>
      <c r="T9" s="117">
        <v>10</v>
      </c>
    </row>
    <row r="10" spans="2:20" x14ac:dyDescent="0.25">
      <c r="B10" s="27"/>
      <c r="C10" s="27"/>
      <c r="D10" s="27" t="s">
        <v>274</v>
      </c>
      <c r="E10" s="27">
        <v>12</v>
      </c>
      <c r="F10" s="27"/>
      <c r="G10" s="27"/>
      <c r="H10" s="27"/>
      <c r="I10" s="27"/>
      <c r="J10" s="27"/>
      <c r="K10" s="27" t="s">
        <v>276</v>
      </c>
      <c r="L10" s="27" t="s">
        <v>246</v>
      </c>
      <c r="M10" s="27">
        <v>8</v>
      </c>
      <c r="N10" s="27">
        <f>SUM(M9:M10)</f>
        <v>16</v>
      </c>
      <c r="O10" s="27"/>
      <c r="P10" s="27"/>
      <c r="R10" s="117" t="s">
        <v>179</v>
      </c>
      <c r="S10" s="173" t="s">
        <v>180</v>
      </c>
      <c r="T10" s="117">
        <v>10</v>
      </c>
    </row>
    <row r="11" spans="2:20" x14ac:dyDescent="0.25">
      <c r="B11" s="27"/>
      <c r="C11" s="27"/>
      <c r="D11" s="27" t="s">
        <v>241</v>
      </c>
      <c r="E11" s="27">
        <v>12</v>
      </c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R11" s="117" t="s">
        <v>181</v>
      </c>
      <c r="S11" s="170" t="s">
        <v>248</v>
      </c>
      <c r="T11" s="117">
        <v>10</v>
      </c>
    </row>
    <row r="12" spans="2:20" x14ac:dyDescent="0.25">
      <c r="B12" s="27"/>
      <c r="C12" s="66"/>
      <c r="D12" s="66" t="s">
        <v>276</v>
      </c>
      <c r="E12" s="66">
        <v>8</v>
      </c>
      <c r="F12" s="66">
        <f>SUM(E9:E12)</f>
        <v>40</v>
      </c>
      <c r="G12" s="66"/>
      <c r="H12" s="27"/>
      <c r="I12" s="27"/>
      <c r="J12" s="66"/>
      <c r="K12" s="66"/>
      <c r="L12" s="66"/>
      <c r="M12" s="66"/>
      <c r="N12" s="66"/>
      <c r="O12" s="66"/>
      <c r="P12" s="27"/>
      <c r="R12" s="75" t="s">
        <v>253</v>
      </c>
      <c r="S12" s="169" t="s">
        <v>250</v>
      </c>
      <c r="T12" s="75">
        <v>5</v>
      </c>
    </row>
    <row r="13" spans="2:20" x14ac:dyDescent="0.25">
      <c r="B13" s="27"/>
      <c r="C13" s="27" t="s">
        <v>278</v>
      </c>
      <c r="D13" s="27" t="s">
        <v>277</v>
      </c>
      <c r="E13" s="27">
        <v>8</v>
      </c>
      <c r="F13" s="27"/>
      <c r="G13" s="27"/>
      <c r="H13" s="27"/>
      <c r="I13" s="27"/>
      <c r="J13" s="27" t="s">
        <v>278</v>
      </c>
      <c r="K13" s="27" t="s">
        <v>277</v>
      </c>
      <c r="L13" s="117" t="s">
        <v>246</v>
      </c>
      <c r="M13" s="117">
        <v>8</v>
      </c>
      <c r="N13" s="117"/>
      <c r="O13" s="27"/>
      <c r="P13" s="27"/>
      <c r="R13" s="75" t="s">
        <v>154</v>
      </c>
      <c r="S13" s="169" t="s">
        <v>295</v>
      </c>
      <c r="T13" s="75">
        <v>4</v>
      </c>
    </row>
    <row r="14" spans="2:20" x14ac:dyDescent="0.25">
      <c r="B14" s="27"/>
      <c r="C14" s="27"/>
      <c r="D14" s="27" t="s">
        <v>278</v>
      </c>
      <c r="E14" s="27">
        <v>12</v>
      </c>
      <c r="F14" s="27"/>
      <c r="G14" s="27"/>
      <c r="H14" s="27"/>
      <c r="I14" s="27"/>
      <c r="J14" s="27"/>
      <c r="K14" s="27" t="s">
        <v>279</v>
      </c>
      <c r="L14" s="27" t="s">
        <v>246</v>
      </c>
      <c r="M14" s="27">
        <v>8</v>
      </c>
      <c r="N14" s="27">
        <f>SUM(M13:M14)</f>
        <v>16</v>
      </c>
      <c r="O14" s="27"/>
      <c r="P14" s="27"/>
      <c r="R14" s="75" t="s">
        <v>254</v>
      </c>
      <c r="S14" s="169" t="s">
        <v>250</v>
      </c>
      <c r="T14" s="75">
        <v>5</v>
      </c>
    </row>
    <row r="15" spans="2:20" x14ac:dyDescent="0.25">
      <c r="B15" s="27"/>
      <c r="C15" s="27"/>
      <c r="D15" s="27" t="s">
        <v>179</v>
      </c>
      <c r="E15" s="27">
        <v>12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R15" s="75" t="s">
        <v>255</v>
      </c>
      <c r="S15" s="169" t="s">
        <v>250</v>
      </c>
      <c r="T15" s="75">
        <v>5</v>
      </c>
    </row>
    <row r="16" spans="2:20" x14ac:dyDescent="0.25">
      <c r="B16" s="27"/>
      <c r="C16" s="27"/>
      <c r="D16" s="27" t="s">
        <v>279</v>
      </c>
      <c r="E16" s="66">
        <v>8</v>
      </c>
      <c r="F16" s="66">
        <f>SUM(E13:E16)</f>
        <v>40</v>
      </c>
      <c r="G16" s="27"/>
      <c r="H16" s="27"/>
      <c r="I16" s="27"/>
      <c r="J16" s="27"/>
      <c r="K16" s="27"/>
      <c r="L16" s="27"/>
      <c r="M16" s="27"/>
      <c r="N16" s="27"/>
      <c r="O16" s="27"/>
      <c r="P16" s="27"/>
    </row>
    <row r="17" spans="2:20" x14ac:dyDescent="0.25">
      <c r="B17" s="27"/>
      <c r="C17" s="117" t="s">
        <v>241</v>
      </c>
      <c r="D17" s="117" t="s">
        <v>243</v>
      </c>
      <c r="E17" s="117">
        <v>8</v>
      </c>
      <c r="F17" s="117"/>
      <c r="G17" s="117"/>
      <c r="H17" s="27"/>
      <c r="I17" s="27"/>
      <c r="J17" s="117" t="s">
        <v>241</v>
      </c>
      <c r="K17" s="170" t="s">
        <v>242</v>
      </c>
      <c r="L17" s="117">
        <v>10</v>
      </c>
      <c r="M17" s="167">
        <v>10</v>
      </c>
      <c r="N17" s="117"/>
      <c r="O17" s="117"/>
      <c r="P17" s="27"/>
      <c r="R17" s="31" t="s">
        <v>300</v>
      </c>
      <c r="T17" s="27">
        <f>SUM(T9:T16)</f>
        <v>49</v>
      </c>
    </row>
    <row r="18" spans="2:20" x14ac:dyDescent="0.25">
      <c r="B18" s="27"/>
      <c r="C18" s="27"/>
      <c r="D18" s="168" t="s">
        <v>242</v>
      </c>
      <c r="E18" s="51">
        <v>10</v>
      </c>
      <c r="F18" s="27"/>
      <c r="G18" s="27"/>
      <c r="H18" s="27"/>
      <c r="I18" s="31"/>
      <c r="J18" s="27"/>
      <c r="K18" s="27" t="s">
        <v>243</v>
      </c>
      <c r="L18" s="27" t="s">
        <v>246</v>
      </c>
      <c r="M18" s="27">
        <v>8</v>
      </c>
      <c r="N18" s="27"/>
      <c r="O18" s="27"/>
      <c r="P18" s="27"/>
    </row>
    <row r="19" spans="2:20" x14ac:dyDescent="0.25">
      <c r="B19" s="27"/>
      <c r="C19" s="27"/>
      <c r="D19" s="27" t="s">
        <v>245</v>
      </c>
      <c r="E19" s="51">
        <v>10</v>
      </c>
      <c r="F19" s="27"/>
      <c r="G19" s="27"/>
      <c r="H19" s="27"/>
      <c r="I19" s="31"/>
      <c r="J19" s="27"/>
      <c r="K19" s="27" t="s">
        <v>244</v>
      </c>
      <c r="L19" s="27" t="s">
        <v>246</v>
      </c>
      <c r="M19" s="27">
        <v>8</v>
      </c>
      <c r="N19" s="27"/>
      <c r="O19" s="27"/>
      <c r="P19" s="27"/>
    </row>
    <row r="20" spans="2:20" x14ac:dyDescent="0.25">
      <c r="B20" s="27"/>
      <c r="C20" s="27"/>
      <c r="D20" s="27" t="s">
        <v>244</v>
      </c>
      <c r="E20" s="27">
        <v>8</v>
      </c>
      <c r="F20" s="51">
        <f>SUM(E17:E20)</f>
        <v>36</v>
      </c>
      <c r="G20" s="27">
        <v>16</v>
      </c>
      <c r="H20" s="27"/>
      <c r="J20" s="27"/>
      <c r="K20" s="27" t="s">
        <v>241</v>
      </c>
      <c r="L20" s="27">
        <v>12</v>
      </c>
      <c r="M20" s="27">
        <v>12</v>
      </c>
      <c r="N20" s="27"/>
      <c r="O20" s="27"/>
      <c r="P20" s="27"/>
    </row>
    <row r="21" spans="2:20" x14ac:dyDescent="0.25">
      <c r="B21" s="27"/>
      <c r="C21" s="27"/>
      <c r="D21" s="27"/>
      <c r="E21" s="27"/>
      <c r="F21" s="27"/>
      <c r="G21" s="27"/>
      <c r="H21" s="27"/>
      <c r="J21" s="27"/>
      <c r="K21" s="27" t="s">
        <v>181</v>
      </c>
      <c r="L21" s="27">
        <v>10</v>
      </c>
      <c r="M21" s="27">
        <v>10</v>
      </c>
      <c r="N21" s="27"/>
      <c r="O21" s="27"/>
      <c r="P21" s="27"/>
    </row>
    <row r="22" spans="2:20" x14ac:dyDescent="0.25">
      <c r="B22" s="27"/>
      <c r="C22" s="66"/>
      <c r="D22" s="66"/>
      <c r="E22" s="66"/>
      <c r="F22" s="66"/>
      <c r="G22" s="66"/>
      <c r="H22" s="27"/>
      <c r="J22" s="66"/>
      <c r="K22" s="66" t="s">
        <v>245</v>
      </c>
      <c r="L22" s="66" t="s">
        <v>247</v>
      </c>
      <c r="M22" s="166">
        <v>10</v>
      </c>
      <c r="N22" s="166">
        <f>SUM(M17:M22)</f>
        <v>58</v>
      </c>
      <c r="O22" s="66">
        <v>38</v>
      </c>
      <c r="P22" s="27"/>
    </row>
    <row r="23" spans="2:20" x14ac:dyDescent="0.25">
      <c r="B23" s="27"/>
      <c r="C23" s="27" t="s">
        <v>179</v>
      </c>
      <c r="D23" s="27" t="s">
        <v>197</v>
      </c>
      <c r="E23" s="27">
        <v>8</v>
      </c>
      <c r="F23" s="27"/>
      <c r="G23" s="27"/>
      <c r="H23" s="27"/>
      <c r="J23" s="117" t="s">
        <v>179</v>
      </c>
      <c r="K23" s="117" t="s">
        <v>179</v>
      </c>
      <c r="L23" s="117">
        <v>12</v>
      </c>
      <c r="M23" s="117">
        <v>12</v>
      </c>
      <c r="N23" s="117"/>
      <c r="O23" s="117"/>
      <c r="P23" s="27"/>
    </row>
    <row r="24" spans="2:20" x14ac:dyDescent="0.25">
      <c r="B24" s="27"/>
      <c r="C24" s="27"/>
      <c r="D24" s="168" t="s">
        <v>180</v>
      </c>
      <c r="E24" s="27">
        <v>10</v>
      </c>
      <c r="F24" s="27">
        <f>SUM(E23:E24)</f>
        <v>18</v>
      </c>
      <c r="G24" s="27"/>
      <c r="H24" s="27"/>
      <c r="J24" s="27"/>
      <c r="K24" s="27" t="s">
        <v>152</v>
      </c>
      <c r="L24" s="27">
        <v>10</v>
      </c>
      <c r="M24" s="27">
        <v>10</v>
      </c>
      <c r="N24" s="27"/>
      <c r="O24" s="27"/>
      <c r="P24" s="27"/>
    </row>
    <row r="25" spans="2:20" x14ac:dyDescent="0.25">
      <c r="B25" s="27"/>
      <c r="H25" s="27"/>
      <c r="J25" s="66"/>
      <c r="K25" s="173" t="s">
        <v>180</v>
      </c>
      <c r="L25" s="66">
        <v>10</v>
      </c>
      <c r="M25" s="66">
        <v>10</v>
      </c>
      <c r="N25" s="166">
        <f>SUM(M23:M25)</f>
        <v>32</v>
      </c>
      <c r="O25" s="66">
        <v>48</v>
      </c>
      <c r="P25" s="27"/>
    </row>
    <row r="26" spans="2:20" x14ac:dyDescent="0.25">
      <c r="B26" s="27"/>
      <c r="C26" s="117" t="s">
        <v>181</v>
      </c>
      <c r="D26" s="170" t="s">
        <v>248</v>
      </c>
      <c r="E26" s="117">
        <v>10</v>
      </c>
      <c r="F26" s="117"/>
      <c r="G26" s="117"/>
      <c r="H26" s="27"/>
      <c r="J26" s="117" t="s">
        <v>181</v>
      </c>
      <c r="K26" s="170" t="s">
        <v>248</v>
      </c>
      <c r="L26" s="117">
        <v>10</v>
      </c>
      <c r="M26" s="117">
        <v>10</v>
      </c>
      <c r="N26" s="117">
        <f>M26</f>
        <v>10</v>
      </c>
      <c r="O26" s="117"/>
      <c r="P26" s="27"/>
    </row>
    <row r="27" spans="2:20" x14ac:dyDescent="0.25">
      <c r="B27" s="27"/>
      <c r="C27" s="27"/>
      <c r="D27" s="27" t="s">
        <v>181</v>
      </c>
      <c r="E27" s="27">
        <v>10</v>
      </c>
      <c r="F27" s="27"/>
      <c r="G27" s="27"/>
      <c r="H27" s="27"/>
      <c r="P27" s="27"/>
    </row>
    <row r="28" spans="2:20" x14ac:dyDescent="0.25">
      <c r="B28" s="27"/>
      <c r="C28" s="66"/>
      <c r="D28" s="66" t="s">
        <v>154</v>
      </c>
      <c r="E28" s="66">
        <v>10</v>
      </c>
      <c r="F28" s="66">
        <f>SUM(E26:E28)</f>
        <v>30</v>
      </c>
      <c r="G28" s="66"/>
      <c r="H28" s="27"/>
      <c r="P28" s="27"/>
    </row>
    <row r="29" spans="2:20" x14ac:dyDescent="0.25">
      <c r="B29" s="27"/>
      <c r="C29" s="27" t="s">
        <v>152</v>
      </c>
      <c r="D29" s="27" t="s">
        <v>249</v>
      </c>
      <c r="E29" s="51">
        <v>7</v>
      </c>
      <c r="F29" s="27"/>
      <c r="G29" s="27"/>
      <c r="H29" s="27"/>
      <c r="J29" s="117" t="s">
        <v>152</v>
      </c>
      <c r="K29" s="117" t="s">
        <v>249</v>
      </c>
      <c r="L29" s="117">
        <v>7</v>
      </c>
      <c r="M29" s="117">
        <v>7</v>
      </c>
      <c r="N29" s="117">
        <f t="shared" ref="N29" si="0">M29</f>
        <v>7</v>
      </c>
      <c r="O29" s="117"/>
      <c r="P29" s="27"/>
    </row>
    <row r="30" spans="2:20" x14ac:dyDescent="0.25">
      <c r="B30" s="27"/>
      <c r="C30" s="27"/>
      <c r="D30" s="27" t="s">
        <v>152</v>
      </c>
      <c r="E30" s="27">
        <v>10</v>
      </c>
      <c r="F30" s="27"/>
      <c r="G30" s="27"/>
      <c r="H30" s="27"/>
      <c r="P30" s="27"/>
    </row>
    <row r="31" spans="2:20" x14ac:dyDescent="0.25">
      <c r="B31" s="27"/>
      <c r="C31" s="27"/>
      <c r="D31" s="27" t="s">
        <v>55</v>
      </c>
      <c r="E31" s="27">
        <v>12</v>
      </c>
      <c r="F31" s="51">
        <f>SUM(E29:E31)</f>
        <v>29</v>
      </c>
      <c r="G31" s="27">
        <v>22</v>
      </c>
      <c r="H31" s="27"/>
      <c r="P31" s="27"/>
    </row>
    <row r="32" spans="2:20" x14ac:dyDescent="0.25">
      <c r="B32" s="27"/>
      <c r="C32" s="75" t="s">
        <v>253</v>
      </c>
      <c r="D32" s="169" t="s">
        <v>250</v>
      </c>
      <c r="E32" s="75">
        <v>5</v>
      </c>
      <c r="F32" s="75">
        <f>E32</f>
        <v>5</v>
      </c>
      <c r="G32" s="75"/>
      <c r="H32" s="27"/>
      <c r="J32" s="75" t="s">
        <v>253</v>
      </c>
      <c r="K32" s="169" t="s">
        <v>250</v>
      </c>
      <c r="L32" s="75">
        <v>5</v>
      </c>
      <c r="M32" s="75">
        <v>5</v>
      </c>
      <c r="N32" s="75">
        <f>M32</f>
        <v>5</v>
      </c>
      <c r="O32" s="75"/>
      <c r="P32" s="27"/>
    </row>
    <row r="33" spans="2:16" x14ac:dyDescent="0.25">
      <c r="B33" s="27"/>
      <c r="C33" s="27" t="s">
        <v>154</v>
      </c>
      <c r="D33" s="168" t="s">
        <v>251</v>
      </c>
      <c r="E33" s="27">
        <v>4</v>
      </c>
      <c r="F33" s="117">
        <f t="shared" ref="F33" si="1">E33</f>
        <v>4</v>
      </c>
      <c r="G33" s="27"/>
      <c r="H33" s="27"/>
      <c r="J33" s="27" t="s">
        <v>154</v>
      </c>
      <c r="K33" s="168" t="s">
        <v>251</v>
      </c>
      <c r="L33" s="27" t="s">
        <v>252</v>
      </c>
      <c r="M33" s="27">
        <v>4</v>
      </c>
      <c r="N33" s="27"/>
      <c r="O33" s="27"/>
      <c r="P33" s="27"/>
    </row>
    <row r="34" spans="2:16" x14ac:dyDescent="0.25">
      <c r="B34" s="27"/>
      <c r="H34" s="27"/>
      <c r="J34" s="27"/>
      <c r="K34" s="27" t="s">
        <v>154</v>
      </c>
      <c r="L34" s="27">
        <v>10</v>
      </c>
      <c r="M34" s="27">
        <v>10</v>
      </c>
      <c r="N34" s="27"/>
      <c r="O34" s="27"/>
      <c r="P34" s="27"/>
    </row>
    <row r="35" spans="2:16" x14ac:dyDescent="0.25">
      <c r="B35" s="27"/>
      <c r="H35" s="27"/>
      <c r="J35" s="66"/>
      <c r="K35" s="66" t="s">
        <v>56</v>
      </c>
      <c r="L35" s="66">
        <v>12</v>
      </c>
      <c r="M35" s="66">
        <v>12</v>
      </c>
      <c r="N35" s="66">
        <f>SUM(M33:M35)</f>
        <v>26</v>
      </c>
      <c r="O35" s="66"/>
      <c r="P35" s="27"/>
    </row>
    <row r="36" spans="2:16" x14ac:dyDescent="0.25">
      <c r="B36" s="27"/>
      <c r="C36" s="75" t="s">
        <v>254</v>
      </c>
      <c r="D36" s="169" t="s">
        <v>250</v>
      </c>
      <c r="E36" s="75">
        <v>5</v>
      </c>
      <c r="F36" s="75">
        <f>E36</f>
        <v>5</v>
      </c>
      <c r="G36" s="75"/>
      <c r="H36" s="27"/>
      <c r="J36" s="27" t="s">
        <v>254</v>
      </c>
      <c r="K36" s="168" t="s">
        <v>250</v>
      </c>
      <c r="L36" s="27">
        <v>5</v>
      </c>
      <c r="M36" s="27">
        <v>5</v>
      </c>
      <c r="N36" s="75">
        <f>M36</f>
        <v>5</v>
      </c>
      <c r="O36" s="27"/>
      <c r="P36" s="27"/>
    </row>
    <row r="37" spans="2:16" x14ac:dyDescent="0.25">
      <c r="B37" s="27"/>
      <c r="C37" s="27" t="s">
        <v>55</v>
      </c>
      <c r="D37" s="27" t="s">
        <v>185</v>
      </c>
      <c r="E37" s="27">
        <v>8</v>
      </c>
      <c r="F37" s="117">
        <f>E37</f>
        <v>8</v>
      </c>
      <c r="G37" s="27"/>
      <c r="H37" s="27"/>
      <c r="J37" s="117" t="s">
        <v>55</v>
      </c>
      <c r="K37" s="117" t="s">
        <v>197</v>
      </c>
      <c r="L37" s="117" t="s">
        <v>246</v>
      </c>
      <c r="M37" s="117">
        <v>8</v>
      </c>
      <c r="N37" s="117"/>
      <c r="O37" s="117"/>
      <c r="P37" s="27"/>
    </row>
    <row r="38" spans="2:16" x14ac:dyDescent="0.25">
      <c r="B38" s="27"/>
      <c r="H38" s="27"/>
      <c r="J38" s="27"/>
      <c r="K38" s="27" t="s">
        <v>185</v>
      </c>
      <c r="L38" s="27" t="s">
        <v>246</v>
      </c>
      <c r="M38" s="27">
        <v>8</v>
      </c>
      <c r="N38" s="27"/>
      <c r="O38" s="27"/>
      <c r="P38" s="27"/>
    </row>
    <row r="39" spans="2:16" x14ac:dyDescent="0.25">
      <c r="B39" s="27"/>
      <c r="H39" s="27"/>
      <c r="J39" s="27"/>
      <c r="K39" s="27" t="s">
        <v>55</v>
      </c>
      <c r="L39" s="27">
        <v>12</v>
      </c>
      <c r="M39" s="27">
        <v>12</v>
      </c>
      <c r="N39" s="27"/>
      <c r="O39" s="27"/>
      <c r="P39" s="27"/>
    </row>
    <row r="40" spans="2:16" x14ac:dyDescent="0.25">
      <c r="B40" s="27"/>
      <c r="H40" s="27"/>
      <c r="J40" s="66"/>
      <c r="K40" s="66" t="s">
        <v>57</v>
      </c>
      <c r="L40" s="66">
        <v>12</v>
      </c>
      <c r="M40" s="66">
        <v>12</v>
      </c>
      <c r="N40" s="66">
        <f>SUM(M37:M40)</f>
        <v>40</v>
      </c>
      <c r="O40" s="66"/>
      <c r="P40" s="27"/>
    </row>
    <row r="41" spans="2:16" x14ac:dyDescent="0.25">
      <c r="B41" s="27"/>
      <c r="C41" s="117" t="s">
        <v>56</v>
      </c>
      <c r="D41" s="117" t="s">
        <v>186</v>
      </c>
      <c r="E41" s="117">
        <v>8</v>
      </c>
      <c r="F41" s="117"/>
      <c r="G41" s="117"/>
      <c r="H41" s="27"/>
      <c r="J41" s="117" t="s">
        <v>56</v>
      </c>
      <c r="K41" s="117" t="s">
        <v>186</v>
      </c>
      <c r="L41" s="117" t="s">
        <v>246</v>
      </c>
      <c r="M41" s="117">
        <v>8</v>
      </c>
      <c r="N41" s="117"/>
      <c r="O41" s="117"/>
      <c r="P41" s="27"/>
    </row>
    <row r="42" spans="2:16" x14ac:dyDescent="0.25">
      <c r="B42" s="27"/>
      <c r="C42" s="27"/>
      <c r="D42" s="27" t="s">
        <v>56</v>
      </c>
      <c r="E42" s="27">
        <v>12</v>
      </c>
      <c r="F42" s="27"/>
      <c r="G42" s="27"/>
      <c r="H42" s="27"/>
      <c r="J42" s="27"/>
      <c r="K42" s="27" t="s">
        <v>187</v>
      </c>
      <c r="L42" s="27" t="s">
        <v>246</v>
      </c>
      <c r="M42" s="27">
        <v>8</v>
      </c>
      <c r="N42" s="27">
        <f>SUM(M41:M42)</f>
        <v>16</v>
      </c>
      <c r="O42" s="27"/>
      <c r="P42" s="27"/>
    </row>
    <row r="43" spans="2:16" x14ac:dyDescent="0.25">
      <c r="C43" s="27"/>
      <c r="D43" s="27" t="s">
        <v>198</v>
      </c>
      <c r="E43" s="27">
        <v>12</v>
      </c>
      <c r="F43" s="27"/>
      <c r="G43" s="27"/>
      <c r="H43" s="27"/>
    </row>
    <row r="44" spans="2:16" x14ac:dyDescent="0.25">
      <c r="C44" s="66"/>
      <c r="D44" s="66" t="s">
        <v>187</v>
      </c>
      <c r="E44" s="66">
        <v>8</v>
      </c>
      <c r="F44" s="66">
        <f>SUM(E41:E44)</f>
        <v>40</v>
      </c>
      <c r="G44" s="66"/>
      <c r="H44" s="27"/>
    </row>
    <row r="45" spans="2:16" x14ac:dyDescent="0.25">
      <c r="C45" s="27" t="s">
        <v>57</v>
      </c>
      <c r="D45" s="27" t="s">
        <v>188</v>
      </c>
      <c r="E45" s="27">
        <v>8</v>
      </c>
      <c r="F45" s="27"/>
      <c r="G45" s="27"/>
      <c r="H45" s="27"/>
      <c r="J45" s="117" t="s">
        <v>57</v>
      </c>
      <c r="K45" s="117" t="s">
        <v>188</v>
      </c>
      <c r="L45" s="117" t="s">
        <v>246</v>
      </c>
      <c r="M45" s="117">
        <v>8</v>
      </c>
      <c r="N45" s="117"/>
      <c r="O45" s="117"/>
    </row>
    <row r="46" spans="2:16" x14ac:dyDescent="0.25">
      <c r="C46" s="27"/>
      <c r="D46" s="27" t="s">
        <v>57</v>
      </c>
      <c r="E46" s="27">
        <v>12</v>
      </c>
      <c r="F46" s="27"/>
      <c r="G46" s="27"/>
      <c r="H46" s="27"/>
      <c r="J46" s="27"/>
      <c r="K46" s="27" t="s">
        <v>189</v>
      </c>
      <c r="L46" s="27" t="s">
        <v>246</v>
      </c>
      <c r="M46" s="27">
        <v>8</v>
      </c>
      <c r="N46" s="27">
        <f>SUM(M45:M46)</f>
        <v>16</v>
      </c>
      <c r="O46" s="27"/>
    </row>
    <row r="47" spans="2:16" x14ac:dyDescent="0.25">
      <c r="C47" s="27"/>
      <c r="D47" s="27" t="s">
        <v>257</v>
      </c>
      <c r="E47" s="27">
        <v>12</v>
      </c>
      <c r="F47" s="27"/>
      <c r="G47" s="27"/>
      <c r="H47" s="27"/>
    </row>
    <row r="48" spans="2:16" x14ac:dyDescent="0.25">
      <c r="B48" s="27"/>
      <c r="C48" s="27"/>
      <c r="D48" s="27" t="s">
        <v>189</v>
      </c>
      <c r="E48" s="27">
        <v>8</v>
      </c>
      <c r="F48" s="27">
        <f>SUM(E45:E48)</f>
        <v>40</v>
      </c>
      <c r="G48" s="27"/>
      <c r="H48" s="27"/>
      <c r="J48" s="24"/>
      <c r="K48" s="24"/>
      <c r="L48" s="24"/>
      <c r="M48" s="24"/>
      <c r="N48" s="24"/>
      <c r="O48" s="24"/>
    </row>
    <row r="49" spans="2:15" x14ac:dyDescent="0.25">
      <c r="B49" s="27"/>
      <c r="C49" s="75" t="s">
        <v>255</v>
      </c>
      <c r="D49" s="169" t="s">
        <v>250</v>
      </c>
      <c r="E49" s="75">
        <v>5</v>
      </c>
      <c r="F49" s="75">
        <f>E49</f>
        <v>5</v>
      </c>
      <c r="G49" s="75"/>
      <c r="H49" s="27"/>
      <c r="J49" s="27" t="s">
        <v>255</v>
      </c>
      <c r="K49" s="168" t="s">
        <v>250</v>
      </c>
      <c r="L49" s="27">
        <v>5</v>
      </c>
      <c r="M49" s="27">
        <v>5</v>
      </c>
      <c r="N49" s="66">
        <f>M49</f>
        <v>5</v>
      </c>
      <c r="O49" s="27"/>
    </row>
    <row r="50" spans="2:15" x14ac:dyDescent="0.25">
      <c r="C50" s="27" t="s">
        <v>198</v>
      </c>
      <c r="D50" s="27" t="s">
        <v>190</v>
      </c>
      <c r="E50" s="27">
        <v>8</v>
      </c>
      <c r="F50" s="27"/>
      <c r="G50" s="27"/>
      <c r="H50" s="27"/>
      <c r="J50" s="117" t="s">
        <v>198</v>
      </c>
      <c r="K50" s="117" t="s">
        <v>190</v>
      </c>
      <c r="L50" s="117" t="s">
        <v>246</v>
      </c>
      <c r="M50" s="117">
        <v>8</v>
      </c>
      <c r="N50" s="117"/>
      <c r="O50" s="117"/>
    </row>
    <row r="51" spans="2:15" x14ac:dyDescent="0.25">
      <c r="C51" s="27"/>
      <c r="D51" s="27" t="s">
        <v>200</v>
      </c>
      <c r="E51" s="27">
        <v>8</v>
      </c>
      <c r="F51" s="27">
        <f>SUM(E50:E51)</f>
        <v>16</v>
      </c>
      <c r="G51" s="27"/>
      <c r="H51" s="27"/>
      <c r="J51" s="27"/>
      <c r="K51" s="27" t="s">
        <v>200</v>
      </c>
      <c r="L51" s="27" t="s">
        <v>246</v>
      </c>
      <c r="M51" s="27">
        <v>8</v>
      </c>
      <c r="N51" s="27"/>
      <c r="O51" s="27"/>
    </row>
    <row r="52" spans="2:15" x14ac:dyDescent="0.25">
      <c r="H52" s="27"/>
      <c r="J52" s="27"/>
      <c r="K52" s="27" t="s">
        <v>198</v>
      </c>
      <c r="L52" s="27">
        <v>12</v>
      </c>
      <c r="M52" s="27">
        <v>12</v>
      </c>
      <c r="N52" s="27"/>
      <c r="O52" s="27"/>
    </row>
    <row r="53" spans="2:15" x14ac:dyDescent="0.25">
      <c r="H53" s="27"/>
      <c r="J53" s="66"/>
      <c r="K53" s="66" t="s">
        <v>256</v>
      </c>
      <c r="L53" s="66">
        <v>10</v>
      </c>
      <c r="M53" s="66">
        <v>10</v>
      </c>
      <c r="N53" s="66">
        <f>SUM(M50:M53)</f>
        <v>38</v>
      </c>
      <c r="O53" s="66"/>
    </row>
    <row r="54" spans="2:15" x14ac:dyDescent="0.25">
      <c r="C54" s="117" t="s">
        <v>257</v>
      </c>
      <c r="D54" s="117" t="s">
        <v>258</v>
      </c>
      <c r="E54" s="117">
        <v>8</v>
      </c>
      <c r="F54" s="117"/>
      <c r="G54" s="117"/>
      <c r="H54" s="27"/>
      <c r="J54" s="117" t="s">
        <v>257</v>
      </c>
      <c r="K54" s="117" t="s">
        <v>258</v>
      </c>
      <c r="L54" s="117" t="s">
        <v>246</v>
      </c>
      <c r="M54" s="117">
        <v>8</v>
      </c>
      <c r="N54" s="117"/>
      <c r="O54" s="117"/>
    </row>
    <row r="55" spans="2:15" x14ac:dyDescent="0.25">
      <c r="C55" s="27"/>
      <c r="D55" s="27" t="s">
        <v>261</v>
      </c>
      <c r="E55" s="27">
        <v>1</v>
      </c>
      <c r="F55" s="27"/>
      <c r="G55" s="27"/>
      <c r="H55" s="27"/>
      <c r="J55" s="27"/>
      <c r="K55" s="27" t="s">
        <v>259</v>
      </c>
      <c r="L55" s="27" t="s">
        <v>246</v>
      </c>
      <c r="M55" s="27">
        <v>8</v>
      </c>
      <c r="N55" s="27"/>
      <c r="O55" s="27"/>
    </row>
    <row r="56" spans="2:15" x14ac:dyDescent="0.25">
      <c r="C56" s="27"/>
      <c r="D56" s="27" t="s">
        <v>259</v>
      </c>
      <c r="E56" s="27">
        <v>10</v>
      </c>
      <c r="F56" s="27">
        <f>SUM(E54:E56)</f>
        <v>19</v>
      </c>
      <c r="G56" s="27"/>
      <c r="H56" s="27"/>
      <c r="I56" s="27"/>
      <c r="J56" s="27"/>
      <c r="K56" s="27" t="s">
        <v>257</v>
      </c>
      <c r="L56" s="27">
        <v>12</v>
      </c>
      <c r="M56" s="27">
        <v>12</v>
      </c>
      <c r="N56" s="27"/>
      <c r="O56" s="27"/>
    </row>
    <row r="57" spans="2:15" x14ac:dyDescent="0.25">
      <c r="J57" s="27"/>
      <c r="K57" s="27" t="s">
        <v>260</v>
      </c>
      <c r="L57" s="27">
        <v>10</v>
      </c>
      <c r="M57" s="27">
        <v>10</v>
      </c>
      <c r="N57" s="27"/>
      <c r="O57" s="27"/>
    </row>
    <row r="58" spans="2:15" x14ac:dyDescent="0.25">
      <c r="C58" s="24"/>
      <c r="D58" s="24"/>
      <c r="E58" s="24"/>
      <c r="F58" s="24"/>
      <c r="G58" s="24"/>
      <c r="J58" s="66"/>
      <c r="K58" s="66" t="s">
        <v>261</v>
      </c>
      <c r="L58" s="66">
        <v>1</v>
      </c>
      <c r="M58" s="66">
        <v>1</v>
      </c>
      <c r="N58" s="66">
        <f>SUM(M54:M58)</f>
        <v>39</v>
      </c>
      <c r="O58" s="66"/>
    </row>
    <row r="59" spans="2:15" x14ac:dyDescent="0.25">
      <c r="C59" s="27"/>
      <c r="D59" s="27"/>
      <c r="E59" s="27"/>
      <c r="F59" s="27"/>
      <c r="G59" s="27"/>
      <c r="J59" s="27"/>
      <c r="K59" s="27"/>
    </row>
  </sheetData>
  <pageMargins left="0.25" right="0.25" top="0.5" bottom="0.5" header="0.3" footer="0.3"/>
  <pageSetup paperSize="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FD5C7-DC5E-40DF-BC93-B53289816C1C}">
  <dimension ref="B2:Q59"/>
  <sheetViews>
    <sheetView zoomScale="80" zoomScaleNormal="80" workbookViewId="0">
      <selection activeCell="J4" sqref="J4"/>
    </sheetView>
  </sheetViews>
  <sheetFormatPr defaultRowHeight="15" x14ac:dyDescent="0.25"/>
  <cols>
    <col min="1" max="24" width="12.7109375" customWidth="1"/>
  </cols>
  <sheetData>
    <row r="2" spans="2:17" ht="15.75" x14ac:dyDescent="0.25">
      <c r="B2" s="29"/>
    </row>
    <row r="3" spans="2:17" x14ac:dyDescent="0.25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</row>
    <row r="4" spans="2:17" ht="18.75" x14ac:dyDescent="0.3">
      <c r="B4" s="1"/>
      <c r="C4" s="65" t="s">
        <v>269</v>
      </c>
      <c r="D4" s="1"/>
      <c r="E4" s="1"/>
      <c r="F4" s="31"/>
      <c r="G4" s="30"/>
      <c r="H4" s="30"/>
      <c r="I4" s="30"/>
      <c r="J4" s="30" t="s">
        <v>310</v>
      </c>
      <c r="K4" s="30"/>
      <c r="L4" s="30"/>
      <c r="M4" s="30"/>
      <c r="N4" s="30"/>
      <c r="O4" s="30"/>
    </row>
    <row r="5" spans="2:17" ht="15.75" x14ac:dyDescent="0.25">
      <c r="B5" s="29"/>
      <c r="C5" s="57" t="s">
        <v>273</v>
      </c>
      <c r="D5" s="29"/>
      <c r="E5" s="31"/>
      <c r="F5" s="31"/>
      <c r="G5" s="31"/>
      <c r="H5" s="31"/>
      <c r="I5" s="31"/>
      <c r="J5" s="31"/>
    </row>
    <row r="6" spans="2:17" ht="19.5" thickBot="1" x14ac:dyDescent="0.35">
      <c r="B6" s="27"/>
      <c r="C6" s="164" t="s">
        <v>264</v>
      </c>
      <c r="D6" s="69"/>
      <c r="E6" s="165"/>
      <c r="F6" s="165"/>
      <c r="G6" s="165"/>
      <c r="H6" s="165"/>
      <c r="I6" s="165"/>
      <c r="J6" s="171" t="s">
        <v>270</v>
      </c>
      <c r="K6" s="171"/>
      <c r="L6" s="171"/>
      <c r="M6" s="171"/>
      <c r="N6" s="165"/>
      <c r="O6" s="165"/>
      <c r="P6" s="31"/>
    </row>
    <row r="7" spans="2:17" x14ac:dyDescent="0.25">
      <c r="B7" s="27"/>
      <c r="C7" s="121" t="s">
        <v>262</v>
      </c>
      <c r="D7" s="27"/>
      <c r="E7" s="27"/>
      <c r="F7" s="27" t="s">
        <v>288</v>
      </c>
      <c r="G7" s="27"/>
      <c r="H7" s="31"/>
      <c r="I7" s="31"/>
      <c r="J7" s="121" t="s">
        <v>263</v>
      </c>
      <c r="K7" s="27"/>
      <c r="L7" s="27"/>
      <c r="M7" s="27"/>
      <c r="N7" s="27" t="s">
        <v>288</v>
      </c>
      <c r="O7" s="27"/>
    </row>
    <row r="8" spans="2:17" x14ac:dyDescent="0.25">
      <c r="B8" s="27"/>
      <c r="C8" s="66" t="s">
        <v>294</v>
      </c>
      <c r="D8" s="66" t="s">
        <v>150</v>
      </c>
      <c r="E8" s="66" t="s">
        <v>280</v>
      </c>
      <c r="F8" s="66" t="s">
        <v>289</v>
      </c>
      <c r="G8" s="66"/>
      <c r="H8" s="32"/>
      <c r="I8" s="32"/>
      <c r="J8" s="66" t="s">
        <v>294</v>
      </c>
      <c r="K8" s="66" t="s">
        <v>150</v>
      </c>
      <c r="L8" s="66"/>
      <c r="M8" s="66" t="s">
        <v>280</v>
      </c>
      <c r="N8" s="66" t="s">
        <v>289</v>
      </c>
      <c r="O8" s="27"/>
    </row>
    <row r="9" spans="2:17" x14ac:dyDescent="0.25">
      <c r="B9" s="27"/>
      <c r="C9" s="27" t="s">
        <v>274</v>
      </c>
      <c r="D9" s="27" t="s">
        <v>275</v>
      </c>
      <c r="E9" s="27">
        <v>8</v>
      </c>
      <c r="F9" s="27"/>
      <c r="G9" s="27"/>
      <c r="H9" s="27"/>
      <c r="I9" s="27"/>
      <c r="J9" s="27" t="s">
        <v>274</v>
      </c>
      <c r="K9" s="27" t="s">
        <v>275</v>
      </c>
      <c r="L9" s="117" t="s">
        <v>246</v>
      </c>
      <c r="M9" s="117">
        <v>8</v>
      </c>
      <c r="N9" s="117"/>
      <c r="O9" s="27"/>
    </row>
    <row r="10" spans="2:17" x14ac:dyDescent="0.25">
      <c r="B10" s="27"/>
      <c r="C10" s="27"/>
      <c r="D10" s="27" t="s">
        <v>274</v>
      </c>
      <c r="E10" s="27">
        <v>12</v>
      </c>
      <c r="F10" s="27"/>
      <c r="G10" s="27"/>
      <c r="H10" s="27"/>
      <c r="I10" s="27"/>
      <c r="J10" s="27"/>
      <c r="K10" s="27" t="s">
        <v>276</v>
      </c>
      <c r="L10" s="27" t="s">
        <v>246</v>
      </c>
      <c r="M10" s="27">
        <v>8</v>
      </c>
      <c r="N10" s="27">
        <f>SUM(M9:M10)</f>
        <v>16</v>
      </c>
      <c r="O10" s="27"/>
    </row>
    <row r="11" spans="2:17" x14ac:dyDescent="0.25">
      <c r="B11" s="27"/>
      <c r="C11" s="27"/>
      <c r="D11" s="27" t="s">
        <v>241</v>
      </c>
      <c r="E11" s="27">
        <v>12</v>
      </c>
      <c r="F11" s="27"/>
      <c r="G11" s="27"/>
      <c r="H11" s="27"/>
      <c r="I11" s="27"/>
      <c r="J11" s="27"/>
      <c r="K11" s="27"/>
      <c r="L11" s="27"/>
      <c r="M11" s="27"/>
      <c r="N11" s="27"/>
      <c r="O11" s="27"/>
    </row>
    <row r="12" spans="2:17" x14ac:dyDescent="0.25">
      <c r="B12" s="27"/>
      <c r="C12" s="66"/>
      <c r="D12" s="66" t="s">
        <v>276</v>
      </c>
      <c r="E12" s="66">
        <v>8</v>
      </c>
      <c r="F12" s="66">
        <f>SUM(E9:E12)</f>
        <v>40</v>
      </c>
      <c r="G12" s="27"/>
      <c r="H12" s="27"/>
      <c r="I12" s="27"/>
      <c r="J12" s="66"/>
      <c r="K12" s="66"/>
      <c r="L12" s="66"/>
      <c r="M12" s="66"/>
      <c r="N12" s="66"/>
      <c r="O12" s="27"/>
    </row>
    <row r="13" spans="2:17" x14ac:dyDescent="0.25">
      <c r="B13" s="27"/>
      <c r="C13" s="27" t="s">
        <v>278</v>
      </c>
      <c r="D13" s="27" t="s">
        <v>277</v>
      </c>
      <c r="E13" s="27">
        <v>8</v>
      </c>
      <c r="F13" s="27"/>
      <c r="G13" s="27"/>
      <c r="H13" s="27"/>
      <c r="I13" s="27"/>
      <c r="J13" s="27" t="s">
        <v>278</v>
      </c>
      <c r="K13" s="27" t="s">
        <v>277</v>
      </c>
      <c r="L13" s="117" t="s">
        <v>246</v>
      </c>
      <c r="M13" s="117">
        <v>8</v>
      </c>
      <c r="N13" s="117"/>
      <c r="O13" s="27"/>
    </row>
    <row r="14" spans="2:17" x14ac:dyDescent="0.25">
      <c r="B14" s="27"/>
      <c r="C14" s="27"/>
      <c r="D14" s="27" t="s">
        <v>278</v>
      </c>
      <c r="E14" s="27">
        <v>12</v>
      </c>
      <c r="F14" s="27"/>
      <c r="G14" s="27"/>
      <c r="H14" s="27"/>
      <c r="I14" s="27"/>
      <c r="J14" s="27"/>
      <c r="K14" s="27" t="s">
        <v>279</v>
      </c>
      <c r="L14" s="27" t="s">
        <v>246</v>
      </c>
      <c r="M14" s="27">
        <v>8</v>
      </c>
      <c r="N14" s="27">
        <f>SUM(M13:M14)</f>
        <v>16</v>
      </c>
      <c r="O14" s="27"/>
      <c r="Q14" t="s">
        <v>59</v>
      </c>
    </row>
    <row r="15" spans="2:17" x14ac:dyDescent="0.25">
      <c r="B15" s="27"/>
      <c r="C15" s="27"/>
      <c r="D15" s="27" t="s">
        <v>179</v>
      </c>
      <c r="E15" s="27">
        <v>12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</row>
    <row r="16" spans="2:17" x14ac:dyDescent="0.25">
      <c r="B16" s="27"/>
      <c r="C16" s="27"/>
      <c r="D16" s="27" t="s">
        <v>279</v>
      </c>
      <c r="E16" s="66">
        <v>8</v>
      </c>
      <c r="F16" s="66">
        <f>SUM(E13:E16)</f>
        <v>40</v>
      </c>
      <c r="G16" s="27"/>
      <c r="H16" s="27"/>
      <c r="I16" s="27"/>
      <c r="J16" s="27"/>
      <c r="K16" s="27"/>
      <c r="L16" s="27"/>
      <c r="M16" s="27"/>
      <c r="N16" s="27"/>
      <c r="O16" s="27"/>
    </row>
    <row r="17" spans="2:15" x14ac:dyDescent="0.25">
      <c r="B17" s="27"/>
      <c r="C17" s="117" t="s">
        <v>241</v>
      </c>
      <c r="D17" s="117" t="s">
        <v>243</v>
      </c>
      <c r="E17" s="117">
        <v>8</v>
      </c>
      <c r="F17" s="117"/>
      <c r="G17" s="27"/>
      <c r="H17" s="27"/>
      <c r="I17" s="27"/>
      <c r="J17" s="117" t="s">
        <v>241</v>
      </c>
      <c r="K17" s="170" t="s">
        <v>242</v>
      </c>
      <c r="L17" s="117">
        <v>10</v>
      </c>
      <c r="M17" s="117">
        <v>10</v>
      </c>
      <c r="N17" s="117"/>
      <c r="O17" s="27"/>
    </row>
    <row r="18" spans="2:15" x14ac:dyDescent="0.25">
      <c r="B18" s="27"/>
      <c r="C18" s="27"/>
      <c r="D18" s="168" t="s">
        <v>242</v>
      </c>
      <c r="E18" s="27">
        <v>10</v>
      </c>
      <c r="F18" s="27"/>
      <c r="G18" s="27"/>
      <c r="H18" s="31"/>
      <c r="I18" s="31"/>
      <c r="J18" s="27"/>
      <c r="K18" s="27" t="s">
        <v>243</v>
      </c>
      <c r="L18" s="27" t="s">
        <v>246</v>
      </c>
      <c r="M18" s="27">
        <v>8</v>
      </c>
      <c r="N18" s="27"/>
      <c r="O18" s="27"/>
    </row>
    <row r="19" spans="2:15" x14ac:dyDescent="0.25">
      <c r="B19" s="27"/>
      <c r="C19" s="27"/>
      <c r="D19" s="27" t="s">
        <v>245</v>
      </c>
      <c r="E19" s="27">
        <v>10</v>
      </c>
      <c r="F19" s="27"/>
      <c r="G19" s="27"/>
      <c r="H19" s="31"/>
      <c r="I19" s="31"/>
      <c r="J19" s="27"/>
      <c r="K19" s="27" t="s">
        <v>244</v>
      </c>
      <c r="L19" s="27" t="s">
        <v>246</v>
      </c>
      <c r="M19" s="27">
        <v>8</v>
      </c>
      <c r="N19" s="27"/>
      <c r="O19" s="27"/>
    </row>
    <row r="20" spans="2:15" x14ac:dyDescent="0.25">
      <c r="B20" s="27"/>
      <c r="C20" s="27"/>
      <c r="D20" s="27" t="s">
        <v>244</v>
      </c>
      <c r="E20" s="27">
        <v>8</v>
      </c>
      <c r="F20" s="27">
        <f>SUM(E17:E20)</f>
        <v>36</v>
      </c>
      <c r="G20" s="27"/>
      <c r="J20" s="27"/>
      <c r="K20" s="27" t="s">
        <v>241</v>
      </c>
      <c r="L20" s="27">
        <v>12</v>
      </c>
      <c r="M20" s="27">
        <v>12</v>
      </c>
      <c r="N20" s="27"/>
      <c r="O20" s="27"/>
    </row>
    <row r="21" spans="2:15" x14ac:dyDescent="0.25">
      <c r="B21" s="27"/>
      <c r="C21" s="27"/>
      <c r="D21" s="27"/>
      <c r="E21" s="27"/>
      <c r="F21" s="27"/>
      <c r="G21" s="27"/>
      <c r="J21" s="27"/>
      <c r="K21" s="27" t="s">
        <v>181</v>
      </c>
      <c r="L21" s="27">
        <v>10</v>
      </c>
      <c r="M21" s="27">
        <v>10</v>
      </c>
      <c r="N21" s="27"/>
      <c r="O21" s="27"/>
    </row>
    <row r="22" spans="2:15" x14ac:dyDescent="0.25">
      <c r="B22" s="27"/>
      <c r="C22" s="66"/>
      <c r="D22" s="66"/>
      <c r="E22" s="66"/>
      <c r="F22" s="66"/>
      <c r="G22" s="27"/>
      <c r="J22" s="66"/>
      <c r="K22" s="66" t="s">
        <v>245</v>
      </c>
      <c r="L22" s="66" t="s">
        <v>247</v>
      </c>
      <c r="M22" s="66">
        <v>10</v>
      </c>
      <c r="N22" s="66">
        <f>SUM(M17:M22)</f>
        <v>58</v>
      </c>
      <c r="O22" s="27"/>
    </row>
    <row r="23" spans="2:15" x14ac:dyDescent="0.25">
      <c r="B23" s="27"/>
      <c r="C23" s="27" t="s">
        <v>179</v>
      </c>
      <c r="D23" s="27" t="s">
        <v>197</v>
      </c>
      <c r="E23" s="27">
        <v>8</v>
      </c>
      <c r="F23" s="27"/>
      <c r="G23" s="27"/>
      <c r="J23" s="117" t="s">
        <v>179</v>
      </c>
      <c r="K23" s="117" t="s">
        <v>179</v>
      </c>
      <c r="L23" s="117">
        <v>12</v>
      </c>
      <c r="M23" s="117">
        <v>12</v>
      </c>
      <c r="N23" s="117"/>
      <c r="O23" s="27"/>
    </row>
    <row r="24" spans="2:15" x14ac:dyDescent="0.25">
      <c r="B24" s="27"/>
      <c r="C24" s="27"/>
      <c r="D24" s="168" t="s">
        <v>180</v>
      </c>
      <c r="E24" s="27">
        <v>10</v>
      </c>
      <c r="F24" s="27">
        <f>SUM(E23:E24)</f>
        <v>18</v>
      </c>
      <c r="G24" s="27"/>
      <c r="J24" s="27"/>
      <c r="K24" s="27" t="s">
        <v>152</v>
      </c>
      <c r="L24" s="27">
        <v>10</v>
      </c>
      <c r="M24" s="27">
        <v>10</v>
      </c>
      <c r="N24" s="27"/>
      <c r="O24" s="27"/>
    </row>
    <row r="25" spans="2:15" x14ac:dyDescent="0.25">
      <c r="B25" s="27"/>
      <c r="G25" s="27"/>
      <c r="J25" s="66"/>
      <c r="K25" s="173" t="s">
        <v>180</v>
      </c>
      <c r="L25" s="66">
        <v>10</v>
      </c>
      <c r="M25" s="66">
        <v>10</v>
      </c>
      <c r="N25" s="66">
        <f>SUM(M23:M25)</f>
        <v>32</v>
      </c>
      <c r="O25" s="27"/>
    </row>
    <row r="26" spans="2:15" x14ac:dyDescent="0.25">
      <c r="B26" s="27"/>
      <c r="C26" s="117" t="s">
        <v>181</v>
      </c>
      <c r="D26" s="170" t="s">
        <v>248</v>
      </c>
      <c r="E26" s="117">
        <v>10</v>
      </c>
      <c r="F26" s="117"/>
      <c r="G26" s="27"/>
      <c r="J26" s="117" t="s">
        <v>181</v>
      </c>
      <c r="K26" s="170" t="s">
        <v>248</v>
      </c>
      <c r="L26" s="117">
        <v>10</v>
      </c>
      <c r="M26" s="117">
        <v>10</v>
      </c>
      <c r="N26" s="117">
        <f>M26</f>
        <v>10</v>
      </c>
      <c r="O26" s="27"/>
    </row>
    <row r="27" spans="2:15" x14ac:dyDescent="0.25">
      <c r="B27" s="27"/>
      <c r="C27" s="27"/>
      <c r="D27" s="27" t="s">
        <v>181</v>
      </c>
      <c r="E27" s="27">
        <v>10</v>
      </c>
      <c r="F27" s="27"/>
      <c r="G27" s="27"/>
      <c r="O27" s="27"/>
    </row>
    <row r="28" spans="2:15" x14ac:dyDescent="0.25">
      <c r="B28" s="27"/>
      <c r="C28" s="66"/>
      <c r="D28" s="66" t="s">
        <v>154</v>
      </c>
      <c r="E28" s="66">
        <v>10</v>
      </c>
      <c r="F28" s="66">
        <f>SUM(E26:E28)</f>
        <v>30</v>
      </c>
      <c r="G28" s="27"/>
      <c r="O28" s="27"/>
    </row>
    <row r="29" spans="2:15" x14ac:dyDescent="0.25">
      <c r="B29" s="27"/>
      <c r="C29" s="27" t="s">
        <v>152</v>
      </c>
      <c r="D29" s="27" t="s">
        <v>249</v>
      </c>
      <c r="E29" s="27">
        <v>7</v>
      </c>
      <c r="F29" s="27"/>
      <c r="G29" s="27"/>
      <c r="J29" s="117" t="s">
        <v>152</v>
      </c>
      <c r="K29" s="117" t="s">
        <v>249</v>
      </c>
      <c r="L29" s="117">
        <v>7</v>
      </c>
      <c r="M29" s="117">
        <v>7</v>
      </c>
      <c r="N29" s="117">
        <f t="shared" ref="N29" si="0">M29</f>
        <v>7</v>
      </c>
      <c r="O29" s="27"/>
    </row>
    <row r="30" spans="2:15" x14ac:dyDescent="0.25">
      <c r="B30" s="27"/>
      <c r="C30" s="27"/>
      <c r="D30" s="27" t="s">
        <v>152</v>
      </c>
      <c r="E30" s="27">
        <v>10</v>
      </c>
      <c r="F30" s="27"/>
      <c r="G30" s="27"/>
      <c r="O30" s="27"/>
    </row>
    <row r="31" spans="2:15" x14ac:dyDescent="0.25">
      <c r="B31" s="27"/>
      <c r="C31" s="27"/>
      <c r="D31" s="27" t="s">
        <v>55</v>
      </c>
      <c r="E31" s="27">
        <v>12</v>
      </c>
      <c r="F31" s="27">
        <f>SUM(E29:E31)</f>
        <v>29</v>
      </c>
      <c r="G31" s="27"/>
      <c r="O31" s="27"/>
    </row>
    <row r="32" spans="2:15" x14ac:dyDescent="0.25">
      <c r="B32" s="27"/>
      <c r="C32" s="75" t="s">
        <v>253</v>
      </c>
      <c r="D32" s="169" t="s">
        <v>250</v>
      </c>
      <c r="E32" s="75">
        <v>5</v>
      </c>
      <c r="F32" s="75">
        <f>E32</f>
        <v>5</v>
      </c>
      <c r="G32" s="27"/>
      <c r="J32" s="75" t="s">
        <v>253</v>
      </c>
      <c r="K32" s="169" t="s">
        <v>250</v>
      </c>
      <c r="L32" s="75">
        <v>5</v>
      </c>
      <c r="M32" s="75">
        <v>5</v>
      </c>
      <c r="N32" s="75">
        <f>M32</f>
        <v>5</v>
      </c>
      <c r="O32" s="27"/>
    </row>
    <row r="33" spans="2:15" x14ac:dyDescent="0.25">
      <c r="B33" s="27"/>
      <c r="C33" s="27" t="s">
        <v>154</v>
      </c>
      <c r="D33" s="168" t="s">
        <v>251</v>
      </c>
      <c r="E33" s="27">
        <v>4</v>
      </c>
      <c r="F33" s="117">
        <f t="shared" ref="F33" si="1">E33</f>
        <v>4</v>
      </c>
      <c r="G33" s="27"/>
      <c r="J33" s="27" t="s">
        <v>154</v>
      </c>
      <c r="K33" s="168" t="s">
        <v>251</v>
      </c>
      <c r="L33" s="27" t="s">
        <v>252</v>
      </c>
      <c r="M33" s="27">
        <v>4</v>
      </c>
      <c r="N33" s="27"/>
      <c r="O33" s="27"/>
    </row>
    <row r="34" spans="2:15" x14ac:dyDescent="0.25">
      <c r="B34" s="27"/>
      <c r="G34" s="27"/>
      <c r="J34" s="27"/>
      <c r="K34" s="27" t="s">
        <v>154</v>
      </c>
      <c r="L34" s="27">
        <v>10</v>
      </c>
      <c r="M34" s="27">
        <v>10</v>
      </c>
      <c r="N34" s="27"/>
      <c r="O34" s="27"/>
    </row>
    <row r="35" spans="2:15" x14ac:dyDescent="0.25">
      <c r="B35" s="27"/>
      <c r="G35" s="27"/>
      <c r="J35" s="66"/>
      <c r="K35" s="66" t="s">
        <v>56</v>
      </c>
      <c r="L35" s="66">
        <v>12</v>
      </c>
      <c r="M35" s="66">
        <v>12</v>
      </c>
      <c r="N35" s="66">
        <f>SUM(M33:M35)</f>
        <v>26</v>
      </c>
      <c r="O35" s="27"/>
    </row>
    <row r="36" spans="2:15" x14ac:dyDescent="0.25">
      <c r="B36" s="27"/>
      <c r="C36" s="75" t="s">
        <v>254</v>
      </c>
      <c r="D36" s="169" t="s">
        <v>250</v>
      </c>
      <c r="E36" s="75">
        <v>5</v>
      </c>
      <c r="F36" s="75">
        <f>E36</f>
        <v>5</v>
      </c>
      <c r="G36" s="27"/>
      <c r="J36" s="27" t="s">
        <v>254</v>
      </c>
      <c r="K36" s="168" t="s">
        <v>250</v>
      </c>
      <c r="L36" s="27">
        <v>5</v>
      </c>
      <c r="M36" s="27">
        <v>5</v>
      </c>
      <c r="N36" s="75">
        <f>M36</f>
        <v>5</v>
      </c>
      <c r="O36" s="27"/>
    </row>
    <row r="37" spans="2:15" x14ac:dyDescent="0.25">
      <c r="B37" s="27"/>
      <c r="C37" s="27" t="s">
        <v>55</v>
      </c>
      <c r="D37" s="27" t="s">
        <v>185</v>
      </c>
      <c r="E37" s="27">
        <v>8</v>
      </c>
      <c r="F37" s="117">
        <f>E37</f>
        <v>8</v>
      </c>
      <c r="G37" s="27"/>
      <c r="J37" s="117" t="s">
        <v>55</v>
      </c>
      <c r="K37" s="117" t="s">
        <v>197</v>
      </c>
      <c r="L37" s="117" t="s">
        <v>246</v>
      </c>
      <c r="M37" s="117">
        <v>8</v>
      </c>
      <c r="N37" s="117"/>
      <c r="O37" s="27"/>
    </row>
    <row r="38" spans="2:15" x14ac:dyDescent="0.25">
      <c r="B38" s="27"/>
      <c r="G38" s="27"/>
      <c r="J38" s="27"/>
      <c r="K38" s="27" t="s">
        <v>185</v>
      </c>
      <c r="L38" s="27" t="s">
        <v>246</v>
      </c>
      <c r="M38" s="27">
        <v>8</v>
      </c>
      <c r="N38" s="27"/>
      <c r="O38" s="27"/>
    </row>
    <row r="39" spans="2:15" x14ac:dyDescent="0.25">
      <c r="B39" s="27"/>
      <c r="G39" s="27"/>
      <c r="J39" s="27"/>
      <c r="K39" s="27" t="s">
        <v>55</v>
      </c>
      <c r="L39" s="27">
        <v>12</v>
      </c>
      <c r="M39" s="27">
        <v>12</v>
      </c>
      <c r="N39" s="27"/>
      <c r="O39" s="27"/>
    </row>
    <row r="40" spans="2:15" x14ac:dyDescent="0.25">
      <c r="B40" s="27"/>
      <c r="G40" s="27"/>
      <c r="J40" s="66"/>
      <c r="K40" s="66" t="s">
        <v>57</v>
      </c>
      <c r="L40" s="66">
        <v>12</v>
      </c>
      <c r="M40" s="66">
        <v>12</v>
      </c>
      <c r="N40" s="66">
        <f>SUM(M37:M40)</f>
        <v>40</v>
      </c>
      <c r="O40" s="27"/>
    </row>
    <row r="41" spans="2:15" x14ac:dyDescent="0.25">
      <c r="B41" s="27"/>
      <c r="C41" s="117" t="s">
        <v>56</v>
      </c>
      <c r="D41" s="117" t="s">
        <v>186</v>
      </c>
      <c r="E41" s="117">
        <v>8</v>
      </c>
      <c r="F41" s="117"/>
      <c r="G41" s="27"/>
      <c r="J41" s="117" t="s">
        <v>56</v>
      </c>
      <c r="K41" s="117" t="s">
        <v>186</v>
      </c>
      <c r="L41" s="117" t="s">
        <v>246</v>
      </c>
      <c r="M41" s="117">
        <v>8</v>
      </c>
      <c r="N41" s="117"/>
      <c r="O41" s="27"/>
    </row>
    <row r="42" spans="2:15" x14ac:dyDescent="0.25">
      <c r="B42" s="27"/>
      <c r="C42" s="27"/>
      <c r="D42" s="27" t="s">
        <v>56</v>
      </c>
      <c r="E42" s="27">
        <v>12</v>
      </c>
      <c r="F42" s="27"/>
      <c r="G42" s="27"/>
      <c r="J42" s="27"/>
      <c r="K42" s="27" t="s">
        <v>187</v>
      </c>
      <c r="L42" s="27" t="s">
        <v>246</v>
      </c>
      <c r="M42" s="27">
        <v>8</v>
      </c>
      <c r="N42" s="27">
        <f>SUM(M41:M42)</f>
        <v>16</v>
      </c>
      <c r="O42" s="27"/>
    </row>
    <row r="43" spans="2:15" x14ac:dyDescent="0.25">
      <c r="C43" s="27"/>
      <c r="D43" s="27" t="s">
        <v>198</v>
      </c>
      <c r="E43" s="27">
        <v>12</v>
      </c>
      <c r="F43" s="27"/>
      <c r="G43" s="27"/>
    </row>
    <row r="44" spans="2:15" x14ac:dyDescent="0.25">
      <c r="C44" s="66"/>
      <c r="D44" s="66" t="s">
        <v>187</v>
      </c>
      <c r="E44" s="66">
        <v>8</v>
      </c>
      <c r="F44" s="66">
        <f>SUM(E41:E44)</f>
        <v>40</v>
      </c>
      <c r="G44" s="27"/>
    </row>
    <row r="45" spans="2:15" x14ac:dyDescent="0.25">
      <c r="C45" s="27" t="s">
        <v>57</v>
      </c>
      <c r="D45" s="27" t="s">
        <v>188</v>
      </c>
      <c r="E45" s="27">
        <v>8</v>
      </c>
      <c r="F45" s="27"/>
      <c r="G45" s="27"/>
      <c r="J45" s="117" t="s">
        <v>57</v>
      </c>
      <c r="K45" s="117" t="s">
        <v>188</v>
      </c>
      <c r="L45" s="117" t="s">
        <v>246</v>
      </c>
      <c r="M45" s="117">
        <v>8</v>
      </c>
      <c r="N45" s="117"/>
    </row>
    <row r="46" spans="2:15" x14ac:dyDescent="0.25">
      <c r="C46" s="27"/>
      <c r="D46" s="27" t="s">
        <v>57</v>
      </c>
      <c r="E46" s="27">
        <v>12</v>
      </c>
      <c r="F46" s="27"/>
      <c r="G46" s="27"/>
      <c r="J46" s="27"/>
      <c r="K46" s="27" t="s">
        <v>189</v>
      </c>
      <c r="L46" s="27" t="s">
        <v>246</v>
      </c>
      <c r="M46" s="27">
        <v>8</v>
      </c>
      <c r="N46" s="27">
        <f>SUM(M45:M46)</f>
        <v>16</v>
      </c>
    </row>
    <row r="47" spans="2:15" x14ac:dyDescent="0.25">
      <c r="C47" s="27"/>
      <c r="D47" s="27" t="s">
        <v>257</v>
      </c>
      <c r="E47" s="27">
        <v>12</v>
      </c>
      <c r="F47" s="27"/>
      <c r="G47" s="27"/>
    </row>
    <row r="48" spans="2:15" x14ac:dyDescent="0.25">
      <c r="B48" s="27"/>
      <c r="C48" s="27"/>
      <c r="D48" s="27" t="s">
        <v>189</v>
      </c>
      <c r="E48" s="27">
        <v>8</v>
      </c>
      <c r="F48" s="27">
        <f>SUM(E45:E48)</f>
        <v>40</v>
      </c>
      <c r="G48" s="27"/>
      <c r="J48" s="24"/>
      <c r="K48" s="24"/>
      <c r="L48" s="24"/>
      <c r="M48" s="24"/>
      <c r="N48" s="24"/>
    </row>
    <row r="49" spans="2:14" x14ac:dyDescent="0.25">
      <c r="B49" s="27"/>
      <c r="C49" s="75" t="s">
        <v>255</v>
      </c>
      <c r="D49" s="169" t="s">
        <v>250</v>
      </c>
      <c r="E49" s="75">
        <v>5</v>
      </c>
      <c r="F49" s="75">
        <f>E49</f>
        <v>5</v>
      </c>
      <c r="G49" s="27"/>
      <c r="J49" s="27" t="s">
        <v>255</v>
      </c>
      <c r="K49" s="168" t="s">
        <v>250</v>
      </c>
      <c r="L49" s="27">
        <v>5</v>
      </c>
      <c r="M49" s="27">
        <v>5</v>
      </c>
      <c r="N49" s="66">
        <f>M49</f>
        <v>5</v>
      </c>
    </row>
    <row r="50" spans="2:14" x14ac:dyDescent="0.25">
      <c r="C50" s="27" t="s">
        <v>198</v>
      </c>
      <c r="D50" s="27" t="s">
        <v>190</v>
      </c>
      <c r="E50" s="27">
        <v>8</v>
      </c>
      <c r="F50" s="27"/>
      <c r="G50" s="27"/>
      <c r="J50" s="117" t="s">
        <v>198</v>
      </c>
      <c r="K50" s="117" t="s">
        <v>190</v>
      </c>
      <c r="L50" s="117" t="s">
        <v>246</v>
      </c>
      <c r="M50" s="117">
        <v>8</v>
      </c>
      <c r="N50" s="117"/>
    </row>
    <row r="51" spans="2:14" x14ac:dyDescent="0.25">
      <c r="C51" s="27"/>
      <c r="D51" s="27" t="s">
        <v>200</v>
      </c>
      <c r="E51" s="27">
        <v>8</v>
      </c>
      <c r="F51" s="27">
        <f>SUM(E50:E51)</f>
        <v>16</v>
      </c>
      <c r="G51" s="27"/>
      <c r="J51" s="27"/>
      <c r="K51" s="27" t="s">
        <v>200</v>
      </c>
      <c r="L51" s="27" t="s">
        <v>246</v>
      </c>
      <c r="M51" s="27">
        <v>8</v>
      </c>
      <c r="N51" s="27"/>
    </row>
    <row r="52" spans="2:14" x14ac:dyDescent="0.25">
      <c r="G52" s="27"/>
      <c r="J52" s="27"/>
      <c r="K52" s="27" t="s">
        <v>198</v>
      </c>
      <c r="L52" s="27">
        <v>12</v>
      </c>
      <c r="M52" s="27">
        <v>12</v>
      </c>
      <c r="N52" s="27"/>
    </row>
    <row r="53" spans="2:14" x14ac:dyDescent="0.25">
      <c r="G53" s="27"/>
      <c r="J53" s="66"/>
      <c r="K53" s="66" t="s">
        <v>256</v>
      </c>
      <c r="L53" s="66">
        <v>10</v>
      </c>
      <c r="M53" s="66">
        <v>10</v>
      </c>
      <c r="N53" s="66">
        <f>SUM(M50:M53)</f>
        <v>38</v>
      </c>
    </row>
    <row r="54" spans="2:14" x14ac:dyDescent="0.25">
      <c r="C54" s="117" t="s">
        <v>257</v>
      </c>
      <c r="D54" s="117" t="s">
        <v>258</v>
      </c>
      <c r="E54" s="117">
        <v>8</v>
      </c>
      <c r="F54" s="117"/>
      <c r="G54" s="27"/>
      <c r="J54" s="117" t="s">
        <v>257</v>
      </c>
      <c r="K54" s="117" t="s">
        <v>258</v>
      </c>
      <c r="L54" s="117" t="s">
        <v>246</v>
      </c>
      <c r="M54" s="117">
        <v>8</v>
      </c>
      <c r="N54" s="117"/>
    </row>
    <row r="55" spans="2:14" x14ac:dyDescent="0.25">
      <c r="C55" s="27"/>
      <c r="D55" s="27" t="s">
        <v>261</v>
      </c>
      <c r="E55" s="27">
        <v>1</v>
      </c>
      <c r="F55" s="27"/>
      <c r="G55" s="27"/>
      <c r="J55" s="27"/>
      <c r="K55" s="27" t="s">
        <v>259</v>
      </c>
      <c r="L55" s="27" t="s">
        <v>246</v>
      </c>
      <c r="M55" s="27">
        <v>8</v>
      </c>
      <c r="N55" s="27"/>
    </row>
    <row r="56" spans="2:14" x14ac:dyDescent="0.25">
      <c r="C56" s="27"/>
      <c r="D56" s="27" t="s">
        <v>259</v>
      </c>
      <c r="E56" s="27">
        <v>10</v>
      </c>
      <c r="F56" s="27">
        <f>SUM(E54:E56)</f>
        <v>19</v>
      </c>
      <c r="G56" s="27"/>
      <c r="H56" s="27"/>
      <c r="I56" s="27"/>
      <c r="J56" s="27"/>
      <c r="K56" s="27" t="s">
        <v>257</v>
      </c>
      <c r="L56" s="27">
        <v>12</v>
      </c>
      <c r="M56" s="27">
        <v>12</v>
      </c>
      <c r="N56" s="27"/>
    </row>
    <row r="57" spans="2:14" x14ac:dyDescent="0.25">
      <c r="J57" s="27"/>
      <c r="K57" s="27" t="s">
        <v>260</v>
      </c>
      <c r="L57" s="27">
        <v>10</v>
      </c>
      <c r="M57" s="27">
        <v>10</v>
      </c>
      <c r="N57" s="27"/>
    </row>
    <row r="58" spans="2:14" x14ac:dyDescent="0.25">
      <c r="C58" s="24"/>
      <c r="D58" s="24"/>
      <c r="E58" s="24"/>
      <c r="F58" s="24"/>
      <c r="J58" s="66"/>
      <c r="K58" s="66" t="s">
        <v>261</v>
      </c>
      <c r="L58" s="66">
        <v>1</v>
      </c>
      <c r="M58" s="66">
        <v>1</v>
      </c>
      <c r="N58" s="66">
        <f>SUM(M54:M58)</f>
        <v>39</v>
      </c>
    </row>
    <row r="59" spans="2:14" x14ac:dyDescent="0.25">
      <c r="C59" s="27"/>
      <c r="D59" s="27"/>
      <c r="E59" s="27"/>
      <c r="F59" s="27"/>
      <c r="J59" s="27"/>
      <c r="K59" s="27"/>
    </row>
  </sheetData>
  <pageMargins left="0.25" right="0.25" top="0.5" bottom="0.5" header="0.3" footer="0.3"/>
  <pageSetup paperSize="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Labor</vt:lpstr>
      <vt:lpstr>Labor Tallies - Fermi</vt:lpstr>
      <vt:lpstr>Labor Tallies - Trades</vt:lpstr>
      <vt:lpstr>Mat'ls - New 12-1-22</vt:lpstr>
      <vt:lpstr>Mat'ls - Quotes</vt:lpstr>
      <vt:lpstr>Mat'ls - old</vt:lpstr>
      <vt:lpstr>Beamline</vt:lpstr>
      <vt:lpstr>1 - ME-305689 - original Rev D</vt:lpstr>
      <vt:lpstr>2 - ME-305689 - corrected Rev E</vt:lpstr>
      <vt:lpstr>3 - ME-305689 - loads out Rev F</vt:lpstr>
      <vt:lpstr>4 - ME-305689 - LBNF in Rev G</vt:lpstr>
      <vt:lpstr>5 - F00305689--G</vt:lpstr>
      <vt:lpstr>AECOM S-EE-102</vt:lpstr>
      <vt:lpstr>AECOM S-EE-104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Karlton E. WilliamsIi x3043 09429N</dc:creator>
  <cp:lastModifiedBy>Karlton E. WilliamsIi x3043 09429N</cp:lastModifiedBy>
  <dcterms:created xsi:type="dcterms:W3CDTF">2021-11-16T21:20:53Z</dcterms:created>
  <dcterms:modified xsi:type="dcterms:W3CDTF">2022-12-09T19:57:01Z</dcterms:modified>
</cp:coreProperties>
</file>